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zak\Documents\0002_Veřejné zakázky\2022\64022xxx_Oprava zabezpečovacího zařízení na trati Česká Třebová - Kolín(mimo)\"/>
    </mc:Choice>
  </mc:AlternateContent>
  <bookViews>
    <workbookView xWindow="0" yWindow="0" windowWidth="28800" windowHeight="12090"/>
  </bookViews>
  <sheets>
    <sheet name="Rekapitulace stavby" sheetId="1" r:id="rId1"/>
    <sheet name="PS 01 - Uhersko - Moravany" sheetId="2" r:id="rId2"/>
    <sheet name="PS 02 - Moravany - Kostěnice" sheetId="3" r:id="rId3"/>
    <sheet name="PS 03 - Kostěnice - Pardu..." sheetId="4" r:id="rId4"/>
    <sheet name="PS 04 - Pardubice - Přelouč" sheetId="5" r:id="rId5"/>
    <sheet name="PS 05 - PZS Slovany" sheetId="6" r:id="rId6"/>
    <sheet name="01 - Zemní práce" sheetId="7" r:id="rId7"/>
    <sheet name="VON - VON" sheetId="8" r:id="rId8"/>
    <sheet name="Pokyny pro vyplnění" sheetId="9" r:id="rId9"/>
  </sheets>
  <definedNames>
    <definedName name="_xlnm._FilterDatabase" localSheetId="6" hidden="1">'01 - Zemní práce'!$C$86:$K$95</definedName>
    <definedName name="_xlnm._FilterDatabase" localSheetId="1" hidden="1">'PS 01 - Uhersko - Moravany'!$C$79:$K$109</definedName>
    <definedName name="_xlnm._FilterDatabase" localSheetId="2" hidden="1">'PS 02 - Moravany - Kostěnice'!$C$79:$K$118</definedName>
    <definedName name="_xlnm._FilterDatabase" localSheetId="3" hidden="1">'PS 03 - Kostěnice - Pardu...'!$C$79:$K$105</definedName>
    <definedName name="_xlnm._FilterDatabase" localSheetId="4" hidden="1">'PS 04 - Pardubice - Přelouč'!$C$79:$K$103</definedName>
    <definedName name="_xlnm._FilterDatabase" localSheetId="5" hidden="1">'PS 05 - PZS Slovany'!$C$79:$K$111</definedName>
    <definedName name="_xlnm._FilterDatabase" localSheetId="7" hidden="1">'VON - VON'!$C$81:$K$93</definedName>
    <definedName name="_xlnm.Print_Titles" localSheetId="6">'01 - Zemní práce'!$86:$86</definedName>
    <definedName name="_xlnm.Print_Titles" localSheetId="1">'PS 01 - Uhersko - Moravany'!$79:$79</definedName>
    <definedName name="_xlnm.Print_Titles" localSheetId="2">'PS 02 - Moravany - Kostěnice'!$79:$79</definedName>
    <definedName name="_xlnm.Print_Titles" localSheetId="3">'PS 03 - Kostěnice - Pardu...'!$79:$79</definedName>
    <definedName name="_xlnm.Print_Titles" localSheetId="4">'PS 04 - Pardubice - Přelouč'!$79:$79</definedName>
    <definedName name="_xlnm.Print_Titles" localSheetId="5">'PS 05 - PZS Slovany'!$79:$79</definedName>
    <definedName name="_xlnm.Print_Titles" localSheetId="0">'Rekapitulace stavby'!$52:$52</definedName>
    <definedName name="_xlnm.Print_Titles" localSheetId="7">'VON - VON'!$81:$81</definedName>
    <definedName name="_xlnm.Print_Area" localSheetId="6">'01 - Zemní práce'!$C$4:$J$41,'01 - Zemní práce'!$C$47:$J$66,'01 - Zemní práce'!$C$72:$K$95</definedName>
    <definedName name="_xlnm.Print_Area" localSheetId="8">'Pokyny pro vyplnění'!$B$2:$K$71,'Pokyny pro vyplnění'!$B$74:$K$118,'Pokyny pro vyplnění'!$B$121:$K$161,'Pokyny pro vyplnění'!$B$164:$K$218</definedName>
    <definedName name="_xlnm.Print_Area" localSheetId="1">'PS 01 - Uhersko - Moravany'!$C$4:$J$39,'PS 01 - Uhersko - Moravany'!$C$45:$J$61,'PS 01 - Uhersko - Moravany'!$C$67:$K$109</definedName>
    <definedName name="_xlnm.Print_Area" localSheetId="2">'PS 02 - Moravany - Kostěnice'!$C$4:$J$39,'PS 02 - Moravany - Kostěnice'!$C$45:$J$61,'PS 02 - Moravany - Kostěnice'!$C$67:$K$118</definedName>
    <definedName name="_xlnm.Print_Area" localSheetId="3">'PS 03 - Kostěnice - Pardu...'!$C$4:$J$39,'PS 03 - Kostěnice - Pardu...'!$C$45:$J$61,'PS 03 - Kostěnice - Pardu...'!$C$67:$K$105</definedName>
    <definedName name="_xlnm.Print_Area" localSheetId="4">'PS 04 - Pardubice - Přelouč'!$C$4:$J$39,'PS 04 - Pardubice - Přelouč'!$C$45:$J$61,'PS 04 - Pardubice - Přelouč'!$C$67:$K$103</definedName>
    <definedName name="_xlnm.Print_Area" localSheetId="5">'PS 05 - PZS Slovany'!$C$4:$J$39,'PS 05 - PZS Slovany'!$C$45:$J$61,'PS 05 - PZS Slovany'!$C$67:$K$111</definedName>
    <definedName name="_xlnm.Print_Area" localSheetId="0">'Rekapitulace stavby'!$D$4:$AO$36,'Rekapitulace stavby'!$C$42:$AQ$63</definedName>
    <definedName name="_xlnm.Print_Area" localSheetId="7">'VON - VON'!$C$4:$J$39,'VON - VON'!$C$45:$J$63,'VON - VON'!$C$69:$K$93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62" i="1"/>
  <c r="J35" i="8"/>
  <c r="AX62" i="1"/>
  <c r="BI93" i="8"/>
  <c r="BH93" i="8"/>
  <c r="BG93" i="8"/>
  <c r="BF93" i="8"/>
  <c r="T93" i="8"/>
  <c r="T92" i="8"/>
  <c r="R93" i="8"/>
  <c r="R92" i="8"/>
  <c r="P93" i="8"/>
  <c r="P92" i="8"/>
  <c r="BI91" i="8"/>
  <c r="BH91" i="8"/>
  <c r="BG91" i="8"/>
  <c r="BF91" i="8"/>
  <c r="T91" i="8"/>
  <c r="R91" i="8"/>
  <c r="P91" i="8"/>
  <c r="BI90" i="8"/>
  <c r="BH90" i="8"/>
  <c r="BG90" i="8"/>
  <c r="BF90" i="8"/>
  <c r="T90" i="8"/>
  <c r="R90" i="8"/>
  <c r="P90" i="8"/>
  <c r="BI88" i="8"/>
  <c r="BH88" i="8"/>
  <c r="BG88" i="8"/>
  <c r="BF88" i="8"/>
  <c r="T88" i="8"/>
  <c r="R88" i="8"/>
  <c r="P88" i="8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J79" i="8"/>
  <c r="J78" i="8"/>
  <c r="F78" i="8"/>
  <c r="F76" i="8"/>
  <c r="E74" i="8"/>
  <c r="J55" i="8"/>
  <c r="J54" i="8"/>
  <c r="F54" i="8"/>
  <c r="F52" i="8"/>
  <c r="E50" i="8"/>
  <c r="J18" i="8"/>
  <c r="E18" i="8"/>
  <c r="F79" i="8" s="1"/>
  <c r="J17" i="8"/>
  <c r="J12" i="8"/>
  <c r="J76" i="8"/>
  <c r="E7" i="8"/>
  <c r="E72" i="8" s="1"/>
  <c r="J39" i="7"/>
  <c r="J38" i="7"/>
  <c r="AY61" i="1" s="1"/>
  <c r="J37" i="7"/>
  <c r="AX61" i="1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J84" i="7"/>
  <c r="J83" i="7"/>
  <c r="F83" i="7"/>
  <c r="F81" i="7"/>
  <c r="E79" i="7"/>
  <c r="J59" i="7"/>
  <c r="J58" i="7"/>
  <c r="F58" i="7"/>
  <c r="F56" i="7"/>
  <c r="E54" i="7"/>
  <c r="J20" i="7"/>
  <c r="E20" i="7"/>
  <c r="F59" i="7" s="1"/>
  <c r="J19" i="7"/>
  <c r="J14" i="7"/>
  <c r="J81" i="7" s="1"/>
  <c r="E7" i="7"/>
  <c r="E75" i="7"/>
  <c r="J37" i="6"/>
  <c r="J36" i="6"/>
  <c r="AY60" i="1"/>
  <c r="J35" i="6"/>
  <c r="AX60" i="1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8" i="6"/>
  <c r="BH108" i="6"/>
  <c r="BG108" i="6"/>
  <c r="BF108" i="6"/>
  <c r="T108" i="6"/>
  <c r="R108" i="6"/>
  <c r="P108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100" i="6"/>
  <c r="BH100" i="6"/>
  <c r="BG100" i="6"/>
  <c r="BF100" i="6"/>
  <c r="T100" i="6"/>
  <c r="R100" i="6"/>
  <c r="P100" i="6"/>
  <c r="BI99" i="6"/>
  <c r="BH99" i="6"/>
  <c r="BG99" i="6"/>
  <c r="BF99" i="6"/>
  <c r="T99" i="6"/>
  <c r="R99" i="6"/>
  <c r="P99" i="6"/>
  <c r="BI98" i="6"/>
  <c r="BH98" i="6"/>
  <c r="BG98" i="6"/>
  <c r="BF98" i="6"/>
  <c r="T98" i="6"/>
  <c r="R98" i="6"/>
  <c r="P98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J77" i="6"/>
  <c r="J76" i="6"/>
  <c r="F76" i="6"/>
  <c r="F74" i="6"/>
  <c r="E72" i="6"/>
  <c r="J55" i="6"/>
  <c r="J54" i="6"/>
  <c r="F54" i="6"/>
  <c r="F52" i="6"/>
  <c r="E50" i="6"/>
  <c r="J18" i="6"/>
  <c r="E18" i="6"/>
  <c r="F77" i="6"/>
  <c r="J17" i="6"/>
  <c r="J12" i="6"/>
  <c r="J74" i="6" s="1"/>
  <c r="E7" i="6"/>
  <c r="E70" i="6" s="1"/>
  <c r="J37" i="5"/>
  <c r="J36" i="5"/>
  <c r="AY58" i="1"/>
  <c r="J35" i="5"/>
  <c r="AX58" i="1" s="1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BI81" i="5"/>
  <c r="BH81" i="5"/>
  <c r="BG81" i="5"/>
  <c r="BF81" i="5"/>
  <c r="T81" i="5"/>
  <c r="R81" i="5"/>
  <c r="P81" i="5"/>
  <c r="J77" i="5"/>
  <c r="J76" i="5"/>
  <c r="F76" i="5"/>
  <c r="F74" i="5"/>
  <c r="E72" i="5"/>
  <c r="J55" i="5"/>
  <c r="J54" i="5"/>
  <c r="F54" i="5"/>
  <c r="F52" i="5"/>
  <c r="E50" i="5"/>
  <c r="J18" i="5"/>
  <c r="E18" i="5"/>
  <c r="F77" i="5"/>
  <c r="J17" i="5"/>
  <c r="J12" i="5"/>
  <c r="J74" i="5" s="1"/>
  <c r="E7" i="5"/>
  <c r="E48" i="5" s="1"/>
  <c r="J37" i="4"/>
  <c r="J36" i="4"/>
  <c r="AY57" i="1"/>
  <c r="J35" i="4"/>
  <c r="AX57" i="1"/>
  <c r="BI105" i="4"/>
  <c r="BH105" i="4"/>
  <c r="BG105" i="4"/>
  <c r="BF105" i="4"/>
  <c r="T105" i="4"/>
  <c r="R105" i="4"/>
  <c r="P105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2" i="4"/>
  <c r="BH102" i="4"/>
  <c r="BG102" i="4"/>
  <c r="BF102" i="4"/>
  <c r="T102" i="4"/>
  <c r="R102" i="4"/>
  <c r="P102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BI81" i="4"/>
  <c r="BH81" i="4"/>
  <c r="BG81" i="4"/>
  <c r="BF81" i="4"/>
  <c r="T81" i="4"/>
  <c r="R81" i="4"/>
  <c r="P81" i="4"/>
  <c r="J77" i="4"/>
  <c r="J76" i="4"/>
  <c r="F76" i="4"/>
  <c r="F74" i="4"/>
  <c r="E72" i="4"/>
  <c r="J55" i="4"/>
  <c r="J54" i="4"/>
  <c r="F54" i="4"/>
  <c r="F52" i="4"/>
  <c r="E50" i="4"/>
  <c r="J18" i="4"/>
  <c r="E18" i="4"/>
  <c r="F55" i="4"/>
  <c r="J17" i="4"/>
  <c r="J12" i="4"/>
  <c r="J74" i="4" s="1"/>
  <c r="E7" i="4"/>
  <c r="E70" i="4"/>
  <c r="J37" i="3"/>
  <c r="J36" i="3"/>
  <c r="AY56" i="1" s="1"/>
  <c r="J35" i="3"/>
  <c r="AX56" i="1" s="1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6" i="3"/>
  <c r="BH116" i="3"/>
  <c r="BG116" i="3"/>
  <c r="BF116" i="3"/>
  <c r="T116" i="3"/>
  <c r="R116" i="3"/>
  <c r="P116" i="3"/>
  <c r="BI115" i="3"/>
  <c r="BH115" i="3"/>
  <c r="BG115" i="3"/>
  <c r="BF115" i="3"/>
  <c r="T115" i="3"/>
  <c r="R115" i="3"/>
  <c r="P115" i="3"/>
  <c r="BI114" i="3"/>
  <c r="BH114" i="3"/>
  <c r="BG114" i="3"/>
  <c r="BF114" i="3"/>
  <c r="T114" i="3"/>
  <c r="R114" i="3"/>
  <c r="P114" i="3"/>
  <c r="BI113" i="3"/>
  <c r="BH113" i="3"/>
  <c r="BG113" i="3"/>
  <c r="BF113" i="3"/>
  <c r="T113" i="3"/>
  <c r="R113" i="3"/>
  <c r="P113" i="3"/>
  <c r="BI112" i="3"/>
  <c r="BH112" i="3"/>
  <c r="BG112" i="3"/>
  <c r="BF112" i="3"/>
  <c r="T112" i="3"/>
  <c r="R112" i="3"/>
  <c r="P112" i="3"/>
  <c r="BI111" i="3"/>
  <c r="BH111" i="3"/>
  <c r="BG111" i="3"/>
  <c r="BF111" i="3"/>
  <c r="T111" i="3"/>
  <c r="R111" i="3"/>
  <c r="P111" i="3"/>
  <c r="BI110" i="3"/>
  <c r="BH110" i="3"/>
  <c r="BG110" i="3"/>
  <c r="BF110" i="3"/>
  <c r="T110" i="3"/>
  <c r="R110" i="3"/>
  <c r="P110" i="3"/>
  <c r="BI109" i="3"/>
  <c r="BH109" i="3"/>
  <c r="BG109" i="3"/>
  <c r="BF109" i="3"/>
  <c r="T109" i="3"/>
  <c r="R109" i="3"/>
  <c r="P109" i="3"/>
  <c r="BI108" i="3"/>
  <c r="BH108" i="3"/>
  <c r="BG108" i="3"/>
  <c r="BF108" i="3"/>
  <c r="T108" i="3"/>
  <c r="R108" i="3"/>
  <c r="P108" i="3"/>
  <c r="BI107" i="3"/>
  <c r="BH107" i="3"/>
  <c r="BG107" i="3"/>
  <c r="BF107" i="3"/>
  <c r="T107" i="3"/>
  <c r="R107" i="3"/>
  <c r="P107" i="3"/>
  <c r="BI106" i="3"/>
  <c r="BH106" i="3"/>
  <c r="BG106" i="3"/>
  <c r="BF106" i="3"/>
  <c r="T106" i="3"/>
  <c r="R106" i="3"/>
  <c r="P106" i="3"/>
  <c r="BI105" i="3"/>
  <c r="BH105" i="3"/>
  <c r="BG105" i="3"/>
  <c r="BF105" i="3"/>
  <c r="T105" i="3"/>
  <c r="R105" i="3"/>
  <c r="P105" i="3"/>
  <c r="BI103" i="3"/>
  <c r="BH103" i="3"/>
  <c r="BG103" i="3"/>
  <c r="BF103" i="3"/>
  <c r="T103" i="3"/>
  <c r="R103" i="3"/>
  <c r="P103" i="3"/>
  <c r="BI102" i="3"/>
  <c r="BH102" i="3"/>
  <c r="BG102" i="3"/>
  <c r="BF102" i="3"/>
  <c r="T102" i="3"/>
  <c r="R102" i="3"/>
  <c r="P102" i="3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BI81" i="3"/>
  <c r="BH81" i="3"/>
  <c r="BG81" i="3"/>
  <c r="BF81" i="3"/>
  <c r="T81" i="3"/>
  <c r="R81" i="3"/>
  <c r="P81" i="3"/>
  <c r="J77" i="3"/>
  <c r="J76" i="3"/>
  <c r="F76" i="3"/>
  <c r="F74" i="3"/>
  <c r="E72" i="3"/>
  <c r="J55" i="3"/>
  <c r="J54" i="3"/>
  <c r="F54" i="3"/>
  <c r="F52" i="3"/>
  <c r="E50" i="3"/>
  <c r="J18" i="3"/>
  <c r="E18" i="3"/>
  <c r="F77" i="3"/>
  <c r="J17" i="3"/>
  <c r="J12" i="3"/>
  <c r="J52" i="3" s="1"/>
  <c r="E7" i="3"/>
  <c r="E70" i="3"/>
  <c r="J37" i="2"/>
  <c r="J36" i="2"/>
  <c r="AY55" i="1"/>
  <c r="J35" i="2"/>
  <c r="AX55" i="1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BI81" i="2"/>
  <c r="BH81" i="2"/>
  <c r="BG81" i="2"/>
  <c r="BF81" i="2"/>
  <c r="T81" i="2"/>
  <c r="R81" i="2"/>
  <c r="P81" i="2"/>
  <c r="J77" i="2"/>
  <c r="J76" i="2"/>
  <c r="F76" i="2"/>
  <c r="F74" i="2"/>
  <c r="E72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70" i="2" s="1"/>
  <c r="L50" i="1"/>
  <c r="AM50" i="1"/>
  <c r="AM49" i="1"/>
  <c r="L49" i="1"/>
  <c r="AM47" i="1"/>
  <c r="L47" i="1"/>
  <c r="L45" i="1"/>
  <c r="L44" i="1"/>
  <c r="BK81" i="2"/>
  <c r="J112" i="3"/>
  <c r="BK91" i="8"/>
  <c r="J105" i="3"/>
  <c r="J103" i="5"/>
  <c r="BK95" i="6"/>
  <c r="J103" i="2"/>
  <c r="BK104" i="4"/>
  <c r="J88" i="4"/>
  <c r="BK89" i="6"/>
  <c r="J108" i="2"/>
  <c r="BK100" i="5"/>
  <c r="J85" i="3"/>
  <c r="BK91" i="7"/>
  <c r="BK102" i="3"/>
  <c r="BK97" i="4"/>
  <c r="J93" i="6"/>
  <c r="J100" i="2"/>
  <c r="BK114" i="3"/>
  <c r="J91" i="4"/>
  <c r="J100" i="6"/>
  <c r="J91" i="2"/>
  <c r="J88" i="2"/>
  <c r="BK82" i="3"/>
  <c r="BK99" i="4"/>
  <c r="BK100" i="4"/>
  <c r="BK92" i="5"/>
  <c r="J89" i="6"/>
  <c r="BK84" i="8"/>
  <c r="J99" i="2"/>
  <c r="BK99" i="3"/>
  <c r="J86" i="3"/>
  <c r="J105" i="4"/>
  <c r="BK99" i="5"/>
  <c r="J101" i="6"/>
  <c r="J84" i="6"/>
  <c r="BK82" i="2"/>
  <c r="J109" i="3"/>
  <c r="J99" i="3"/>
  <c r="BK91" i="4"/>
  <c r="J83" i="4"/>
  <c r="J83" i="6"/>
  <c r="J82" i="6"/>
  <c r="J96" i="4"/>
  <c r="BK85" i="5"/>
  <c r="J106" i="6"/>
  <c r="BK91" i="6"/>
  <c r="BK90" i="8"/>
  <c r="J117" i="3"/>
  <c r="J94" i="4"/>
  <c r="BK88" i="8"/>
  <c r="BK94" i="3"/>
  <c r="J93" i="5"/>
  <c r="J85" i="8"/>
  <c r="BK98" i="2"/>
  <c r="BK100" i="3"/>
  <c r="J107" i="3"/>
  <c r="BK105" i="4"/>
  <c r="J82" i="4"/>
  <c r="J82" i="5"/>
  <c r="J90" i="7"/>
  <c r="J95" i="2"/>
  <c r="J96" i="2"/>
  <c r="J98" i="3"/>
  <c r="J106" i="3"/>
  <c r="J97" i="5"/>
  <c r="BK86" i="6"/>
  <c r="BK93" i="8"/>
  <c r="BK99" i="2"/>
  <c r="BK102" i="2"/>
  <c r="BK91" i="3"/>
  <c r="BK88" i="3"/>
  <c r="J99" i="4"/>
  <c r="BK89" i="5"/>
  <c r="BK107" i="6"/>
  <c r="J97" i="2"/>
  <c r="J82" i="2"/>
  <c r="J118" i="3"/>
  <c r="J115" i="3"/>
  <c r="BK87" i="4"/>
  <c r="BK85" i="4"/>
  <c r="J94" i="5"/>
  <c r="BK84" i="6"/>
  <c r="J90" i="8"/>
  <c r="J109" i="2"/>
  <c r="BK106" i="3"/>
  <c r="J102" i="4"/>
  <c r="BK98" i="4"/>
  <c r="J86" i="5"/>
  <c r="BK102" i="6"/>
  <c r="BK88" i="7"/>
  <c r="BK96" i="5"/>
  <c r="BK94" i="6"/>
  <c r="J99" i="6"/>
  <c r="BK86" i="8"/>
  <c r="BK95" i="2"/>
  <c r="J82" i="3"/>
  <c r="J86" i="6"/>
  <c r="BK100" i="2"/>
  <c r="J90" i="4"/>
  <c r="BK110" i="6"/>
  <c r="BK84" i="2"/>
  <c r="BK96" i="3"/>
  <c r="J116" i="3"/>
  <c r="BK88" i="4"/>
  <c r="BK101" i="5"/>
  <c r="J90" i="6"/>
  <c r="J84" i="8"/>
  <c r="BK88" i="2"/>
  <c r="BK83" i="3"/>
  <c r="BK87" i="3"/>
  <c r="J81" i="4"/>
  <c r="BK99" i="6"/>
  <c r="J92" i="4"/>
  <c r="BK111" i="6"/>
  <c r="J98" i="2"/>
  <c r="J111" i="3"/>
  <c r="BK96" i="4"/>
  <c r="J88" i="7"/>
  <c r="J90" i="3"/>
  <c r="J81" i="5"/>
  <c r="J98" i="6"/>
  <c r="J96" i="5"/>
  <c r="J91" i="8"/>
  <c r="J95" i="7"/>
  <c r="BK103" i="4"/>
  <c r="BK113" i="3"/>
  <c r="J95" i="5"/>
  <c r="BK94" i="7"/>
  <c r="J104" i="4"/>
  <c r="J84" i="2"/>
  <c r="J81" i="2"/>
  <c r="J97" i="3"/>
  <c r="BK94" i="4"/>
  <c r="BK81" i="4"/>
  <c r="BK88" i="5"/>
  <c r="BK90" i="6"/>
  <c r="BK89" i="7"/>
  <c r="J86" i="2"/>
  <c r="BK103" i="3"/>
  <c r="BK109" i="3"/>
  <c r="J88" i="3"/>
  <c r="J86" i="4"/>
  <c r="BK91" i="5"/>
  <c r="J88" i="6"/>
  <c r="J107" i="2"/>
  <c r="BK83" i="2"/>
  <c r="J108" i="3"/>
  <c r="BK102" i="4"/>
  <c r="BK98" i="5"/>
  <c r="BK97" i="6"/>
  <c r="BK90" i="7"/>
  <c r="J103" i="4"/>
  <c r="BK97" i="5"/>
  <c r="BK86" i="5"/>
  <c r="J97" i="6"/>
  <c r="J93" i="8"/>
  <c r="BK95" i="3"/>
  <c r="BK82" i="6"/>
  <c r="BK85" i="2"/>
  <c r="J100" i="3"/>
  <c r="J87" i="5"/>
  <c r="J103" i="6"/>
  <c r="AS59" i="1"/>
  <c r="J102" i="6"/>
  <c r="J105" i="6"/>
  <c r="J83" i="2"/>
  <c r="BK85" i="3"/>
  <c r="BK111" i="3"/>
  <c r="J102" i="5"/>
  <c r="BK100" i="6"/>
  <c r="BK83" i="6"/>
  <c r="BK90" i="2"/>
  <c r="J92" i="3"/>
  <c r="J114" i="3"/>
  <c r="BK101" i="4"/>
  <c r="BK94" i="5"/>
  <c r="J83" i="5"/>
  <c r="BK87" i="6"/>
  <c r="BK109" i="2"/>
  <c r="BK91" i="2"/>
  <c r="J83" i="3"/>
  <c r="BK98" i="3"/>
  <c r="BK83" i="5"/>
  <c r="BK88" i="6"/>
  <c r="BK104" i="2"/>
  <c r="J89" i="2"/>
  <c r="BK118" i="3"/>
  <c r="J81" i="3"/>
  <c r="BK95" i="4"/>
  <c r="BK82" i="5"/>
  <c r="J109" i="6"/>
  <c r="J88" i="8"/>
  <c r="J85" i="4"/>
  <c r="BK95" i="5"/>
  <c r="J110" i="6"/>
  <c r="BK85" i="8"/>
  <c r="BK97" i="3"/>
  <c r="J96" i="6"/>
  <c r="J86" i="8"/>
  <c r="BK92" i="3"/>
  <c r="BK102" i="5"/>
  <c r="BK96" i="2"/>
  <c r="BK107" i="2"/>
  <c r="BK115" i="3"/>
  <c r="BK90" i="3"/>
  <c r="J87" i="4"/>
  <c r="J99" i="5"/>
  <c r="BK106" i="6"/>
  <c r="J94" i="6"/>
  <c r="J102" i="2"/>
  <c r="J106" i="2"/>
  <c r="J95" i="3"/>
  <c r="BK89" i="4"/>
  <c r="BK103" i="5"/>
  <c r="BK98" i="6"/>
  <c r="BK106" i="2"/>
  <c r="BK93" i="3"/>
  <c r="J87" i="3"/>
  <c r="J89" i="3"/>
  <c r="J85" i="5"/>
  <c r="BK101" i="6"/>
  <c r="J87" i="6"/>
  <c r="J104" i="2"/>
  <c r="J105" i="2"/>
  <c r="J96" i="3"/>
  <c r="J101" i="4"/>
  <c r="J104" i="6"/>
  <c r="BK108" i="6"/>
  <c r="BK103" i="2"/>
  <c r="BK94" i="2"/>
  <c r="BK86" i="3"/>
  <c r="J89" i="4"/>
  <c r="BK90" i="5"/>
  <c r="J85" i="6"/>
  <c r="BK109" i="6"/>
  <c r="J97" i="4"/>
  <c r="J89" i="5"/>
  <c r="BK104" i="6"/>
  <c r="BK87" i="8"/>
  <c r="BK97" i="2"/>
  <c r="BK81" i="3"/>
  <c r="J95" i="4"/>
  <c r="J85" i="2"/>
  <c r="BK108" i="3"/>
  <c r="BK93" i="4"/>
  <c r="BK103" i="6"/>
  <c r="BK93" i="2"/>
  <c r="J92" i="2"/>
  <c r="BK105" i="3"/>
  <c r="J98" i="4"/>
  <c r="J100" i="5"/>
  <c r="J98" i="5"/>
  <c r="BK105" i="6"/>
  <c r="J87" i="8"/>
  <c r="J91" i="3"/>
  <c r="BK107" i="3"/>
  <c r="J93" i="3"/>
  <c r="BK82" i="4"/>
  <c r="J108" i="6"/>
  <c r="J111" i="6"/>
  <c r="BK108" i="2"/>
  <c r="J113" i="3"/>
  <c r="BK101" i="3"/>
  <c r="BK86" i="4"/>
  <c r="J101" i="5"/>
  <c r="BK93" i="6"/>
  <c r="J94" i="7"/>
  <c r="BK92" i="2"/>
  <c r="BK110" i="3"/>
  <c r="J101" i="3"/>
  <c r="BK83" i="4"/>
  <c r="BK92" i="4"/>
  <c r="BK87" i="5"/>
  <c r="J91" i="6"/>
  <c r="J89" i="7"/>
  <c r="J90" i="2"/>
  <c r="J110" i="3"/>
  <c r="BK89" i="3"/>
  <c r="J92" i="5"/>
  <c r="J107" i="6"/>
  <c r="BK96" i="6"/>
  <c r="J100" i="4"/>
  <c r="BK81" i="5"/>
  <c r="BK92" i="6"/>
  <c r="J91" i="7"/>
  <c r="J94" i="2"/>
  <c r="J103" i="3"/>
  <c r="J90" i="5"/>
  <c r="J93" i="2"/>
  <c r="BK112" i="3"/>
  <c r="J88" i="5"/>
  <c r="BK85" i="6"/>
  <c r="BK89" i="2"/>
  <c r="J102" i="3"/>
  <c r="BK117" i="3"/>
  <c r="J94" i="3"/>
  <c r="BK90" i="4"/>
  <c r="J91" i="5"/>
  <c r="BK93" i="5"/>
  <c r="J92" i="6"/>
  <c r="BK105" i="2"/>
  <c r="BK86" i="2"/>
  <c r="BK116" i="3"/>
  <c r="J93" i="4"/>
  <c r="J95" i="6"/>
  <c r="BK95" i="7"/>
  <c r="P84" i="3" l="1"/>
  <c r="P80" i="3" s="1"/>
  <c r="AU56" i="1" s="1"/>
  <c r="R84" i="4"/>
  <c r="R80" i="4"/>
  <c r="BK84" i="5"/>
  <c r="J84" i="5"/>
  <c r="J60" i="5"/>
  <c r="P84" i="4"/>
  <c r="P80" i="4" s="1"/>
  <c r="AU57" i="1" s="1"/>
  <c r="R84" i="5"/>
  <c r="R80" i="5"/>
  <c r="P81" i="6"/>
  <c r="P80" i="6"/>
  <c r="AU60" i="1"/>
  <c r="BK87" i="2"/>
  <c r="J87" i="2" s="1"/>
  <c r="J60" i="2" s="1"/>
  <c r="R84" i="3"/>
  <c r="R80" i="3"/>
  <c r="T84" i="5"/>
  <c r="T80" i="5"/>
  <c r="T87" i="2"/>
  <c r="T80" i="2" s="1"/>
  <c r="T81" i="6"/>
  <c r="T80" i="6" s="1"/>
  <c r="BK93" i="7"/>
  <c r="J93" i="7"/>
  <c r="J65" i="7" s="1"/>
  <c r="P87" i="2"/>
  <c r="P80" i="2"/>
  <c r="AU55" i="1" s="1"/>
  <c r="BK81" i="6"/>
  <c r="J81" i="6" s="1"/>
  <c r="J60" i="6" s="1"/>
  <c r="P93" i="7"/>
  <c r="P92" i="7" s="1"/>
  <c r="P87" i="7" s="1"/>
  <c r="AU61" i="1" s="1"/>
  <c r="T84" i="3"/>
  <c r="T80" i="3" s="1"/>
  <c r="BK84" i="4"/>
  <c r="J84" i="4"/>
  <c r="J60" i="4"/>
  <c r="T93" i="7"/>
  <c r="T92" i="7"/>
  <c r="T87" i="7"/>
  <c r="P89" i="8"/>
  <c r="P83" i="8" s="1"/>
  <c r="P82" i="8" s="1"/>
  <c r="AU62" i="1" s="1"/>
  <c r="R87" i="2"/>
  <c r="R80" i="2" s="1"/>
  <c r="P84" i="5"/>
  <c r="P80" i="5"/>
  <c r="AU58" i="1" s="1"/>
  <c r="R81" i="6"/>
  <c r="R80" i="6" s="1"/>
  <c r="R93" i="7"/>
  <c r="R92" i="7"/>
  <c r="R87" i="7" s="1"/>
  <c r="BK89" i="8"/>
  <c r="J89" i="8"/>
  <c r="J61" i="8" s="1"/>
  <c r="T89" i="8"/>
  <c r="T83" i="8" s="1"/>
  <c r="T82" i="8" s="1"/>
  <c r="BK84" i="3"/>
  <c r="BK80" i="3" s="1"/>
  <c r="J80" i="3" s="1"/>
  <c r="T84" i="4"/>
  <c r="T80" i="4" s="1"/>
  <c r="R89" i="8"/>
  <c r="R83" i="8" s="1"/>
  <c r="R82" i="8" s="1"/>
  <c r="BK80" i="4"/>
  <c r="J80" i="4" s="1"/>
  <c r="BK80" i="5"/>
  <c r="J80" i="5"/>
  <c r="J59" i="5" s="1"/>
  <c r="BK92" i="8"/>
  <c r="BK83" i="8" s="1"/>
  <c r="J83" i="8" s="1"/>
  <c r="J60" i="8" s="1"/>
  <c r="E48" i="8"/>
  <c r="J52" i="8"/>
  <c r="F55" i="8"/>
  <c r="BE84" i="8"/>
  <c r="BE86" i="8"/>
  <c r="BE88" i="8"/>
  <c r="BE90" i="8"/>
  <c r="BE91" i="8"/>
  <c r="BE85" i="8"/>
  <c r="BE87" i="8"/>
  <c r="BE93" i="8"/>
  <c r="E50" i="7"/>
  <c r="J56" i="7"/>
  <c r="BE90" i="7"/>
  <c r="BE94" i="7"/>
  <c r="BE95" i="7"/>
  <c r="F84" i="7"/>
  <c r="BE88" i="7"/>
  <c r="BE89" i="7"/>
  <c r="BE91" i="7"/>
  <c r="BE83" i="6"/>
  <c r="E48" i="6"/>
  <c r="BE82" i="6"/>
  <c r="BE84" i="6"/>
  <c r="BE92" i="6"/>
  <c r="BE96" i="6"/>
  <c r="BE98" i="6"/>
  <c r="BE105" i="6"/>
  <c r="BE106" i="6"/>
  <c r="BE107" i="6"/>
  <c r="J52" i="6"/>
  <c r="BE85" i="6"/>
  <c r="BE86" i="6"/>
  <c r="BE94" i="6"/>
  <c r="BE99" i="6"/>
  <c r="BE90" i="6"/>
  <c r="BE87" i="6"/>
  <c r="BE91" i="6"/>
  <c r="BE93" i="6"/>
  <c r="BE108" i="6"/>
  <c r="BE88" i="6"/>
  <c r="BE89" i="6"/>
  <c r="BE95" i="6"/>
  <c r="BE100" i="6"/>
  <c r="BE101" i="6"/>
  <c r="BE103" i="6"/>
  <c r="BE104" i="6"/>
  <c r="BE109" i="6"/>
  <c r="BE110" i="6"/>
  <c r="BE111" i="6"/>
  <c r="F55" i="6"/>
  <c r="BE97" i="6"/>
  <c r="BE102" i="6"/>
  <c r="J52" i="5"/>
  <c r="F55" i="5"/>
  <c r="BE82" i="5"/>
  <c r="BE85" i="5"/>
  <c r="BE88" i="5"/>
  <c r="BE91" i="5"/>
  <c r="BE95" i="5"/>
  <c r="BE97" i="5"/>
  <c r="BE81" i="5"/>
  <c r="BE90" i="5"/>
  <c r="BE94" i="5"/>
  <c r="BE100" i="5"/>
  <c r="BE101" i="5"/>
  <c r="E70" i="5"/>
  <c r="BE96" i="5"/>
  <c r="BE83" i="5"/>
  <c r="BE86" i="5"/>
  <c r="BE102" i="5"/>
  <c r="BE103" i="5"/>
  <c r="BE87" i="5"/>
  <c r="BE89" i="5"/>
  <c r="BE92" i="5"/>
  <c r="BE99" i="5"/>
  <c r="BE93" i="5"/>
  <c r="BE98" i="5"/>
  <c r="E48" i="4"/>
  <c r="BE82" i="4"/>
  <c r="BE99" i="4"/>
  <c r="BE101" i="4"/>
  <c r="BE86" i="4"/>
  <c r="BE89" i="4"/>
  <c r="BE102" i="4"/>
  <c r="F77" i="4"/>
  <c r="BE91" i="4"/>
  <c r="BE94" i="4"/>
  <c r="BE103" i="4"/>
  <c r="BE104" i="4"/>
  <c r="BE105" i="4"/>
  <c r="BE96" i="4"/>
  <c r="J52" i="4"/>
  <c r="BE81" i="4"/>
  <c r="BE83" i="4"/>
  <c r="BE100" i="4"/>
  <c r="BE87" i="4"/>
  <c r="BE88" i="4"/>
  <c r="BE92" i="4"/>
  <c r="BE93" i="4"/>
  <c r="BE97" i="4"/>
  <c r="BE85" i="4"/>
  <c r="BE90" i="4"/>
  <c r="BE95" i="4"/>
  <c r="BE98" i="4"/>
  <c r="BE91" i="3"/>
  <c r="BE101" i="3"/>
  <c r="BE103" i="3"/>
  <c r="BE96" i="3"/>
  <c r="BE100" i="3"/>
  <c r="BE109" i="3"/>
  <c r="F55" i="3"/>
  <c r="BE98" i="3"/>
  <c r="BE105" i="3"/>
  <c r="BE106" i="3"/>
  <c r="BE110" i="3"/>
  <c r="BE113" i="3"/>
  <c r="E48" i="3"/>
  <c r="BE88" i="3"/>
  <c r="BE90" i="3"/>
  <c r="BE108" i="3"/>
  <c r="BK80" i="2"/>
  <c r="J80" i="2" s="1"/>
  <c r="J59" i="2" s="1"/>
  <c r="J74" i="3"/>
  <c r="BE87" i="3"/>
  <c r="BE95" i="3"/>
  <c r="BE115" i="3"/>
  <c r="BE118" i="3"/>
  <c r="BE85" i="3"/>
  <c r="BE89" i="3"/>
  <c r="BE92" i="3"/>
  <c r="BE94" i="3"/>
  <c r="BE97" i="3"/>
  <c r="BE102" i="3"/>
  <c r="BE112" i="3"/>
  <c r="BE116" i="3"/>
  <c r="BE117" i="3"/>
  <c r="BE86" i="3"/>
  <c r="BE107" i="3"/>
  <c r="BE81" i="3"/>
  <c r="BE82" i="3"/>
  <c r="BE83" i="3"/>
  <c r="BE93" i="3"/>
  <c r="BE99" i="3"/>
  <c r="BE111" i="3"/>
  <c r="BE114" i="3"/>
  <c r="BE85" i="2"/>
  <c r="BE89" i="2"/>
  <c r="J74" i="2"/>
  <c r="BE82" i="2"/>
  <c r="BE84" i="2"/>
  <c r="BE93" i="2"/>
  <c r="BE97" i="2"/>
  <c r="BE100" i="2"/>
  <c r="BE104" i="2"/>
  <c r="BE105" i="2"/>
  <c r="BE109" i="2"/>
  <c r="E48" i="2"/>
  <c r="BE86" i="2"/>
  <c r="BE88" i="2"/>
  <c r="BE90" i="2"/>
  <c r="BE91" i="2"/>
  <c r="BE94" i="2"/>
  <c r="BE95" i="2"/>
  <c r="BE96" i="2"/>
  <c r="BE98" i="2"/>
  <c r="BE106" i="2"/>
  <c r="BE108" i="2"/>
  <c r="F77" i="2"/>
  <c r="BE83" i="2"/>
  <c r="BE92" i="2"/>
  <c r="BE81" i="2"/>
  <c r="BE99" i="2"/>
  <c r="BE102" i="2"/>
  <c r="BE103" i="2"/>
  <c r="BE107" i="2"/>
  <c r="AS54" i="1"/>
  <c r="F34" i="8"/>
  <c r="BA62" i="1"/>
  <c r="F36" i="3"/>
  <c r="BC56" i="1" s="1"/>
  <c r="F38" i="7"/>
  <c r="BC61" i="1" s="1"/>
  <c r="J34" i="5"/>
  <c r="AW58" i="1"/>
  <c r="F36" i="8"/>
  <c r="BC62" i="1"/>
  <c r="F35" i="8"/>
  <c r="BB62" i="1" s="1"/>
  <c r="F36" i="7"/>
  <c r="BA61" i="1" s="1"/>
  <c r="F34" i="5"/>
  <c r="BA58" i="1"/>
  <c r="J34" i="2"/>
  <c r="AW55" i="1" s="1"/>
  <c r="F36" i="2"/>
  <c r="BC55" i="1" s="1"/>
  <c r="F37" i="8"/>
  <c r="BD62" i="1" s="1"/>
  <c r="F34" i="2"/>
  <c r="BA55" i="1" s="1"/>
  <c r="F39" i="7"/>
  <c r="BD61" i="1"/>
  <c r="F35" i="6"/>
  <c r="BB60" i="1"/>
  <c r="F37" i="4"/>
  <c r="BD57" i="1"/>
  <c r="F35" i="3"/>
  <c r="BB56" i="1" s="1"/>
  <c r="F37" i="2"/>
  <c r="BD55" i="1"/>
  <c r="J34" i="8"/>
  <c r="AW62" i="1"/>
  <c r="F37" i="3"/>
  <c r="BD56" i="1"/>
  <c r="J34" i="4"/>
  <c r="AW57" i="1" s="1"/>
  <c r="F35" i="2"/>
  <c r="BB55" i="1"/>
  <c r="J34" i="3"/>
  <c r="AW56" i="1"/>
  <c r="F35" i="4"/>
  <c r="BB57" i="1"/>
  <c r="F37" i="6"/>
  <c r="BD60" i="1" s="1"/>
  <c r="J36" i="7"/>
  <c r="AW61" i="1"/>
  <c r="J34" i="6"/>
  <c r="AW60" i="1" s="1"/>
  <c r="F37" i="5"/>
  <c r="BD58" i="1"/>
  <c r="F34" i="4"/>
  <c r="BA57" i="1"/>
  <c r="F36" i="4"/>
  <c r="BC57" i="1"/>
  <c r="F35" i="5"/>
  <c r="BB58" i="1"/>
  <c r="F34" i="6"/>
  <c r="BA60" i="1" s="1"/>
  <c r="F37" i="7"/>
  <c r="BB61" i="1"/>
  <c r="F36" i="5"/>
  <c r="BC58" i="1"/>
  <c r="F34" i="3"/>
  <c r="BA56" i="1"/>
  <c r="F36" i="6"/>
  <c r="BC60" i="1" s="1"/>
  <c r="J59" i="4" l="1"/>
  <c r="J30" i="4"/>
  <c r="J59" i="3"/>
  <c r="J30" i="3"/>
  <c r="AG56" i="1" s="1"/>
  <c r="J84" i="3"/>
  <c r="J60" i="3" s="1"/>
  <c r="J92" i="8"/>
  <c r="J62" i="8" s="1"/>
  <c r="J30" i="5"/>
  <c r="AG58" i="1" s="1"/>
  <c r="AN58" i="1" s="1"/>
  <c r="AG57" i="1"/>
  <c r="BK92" i="7"/>
  <c r="J92" i="7" s="1"/>
  <c r="J64" i="7" s="1"/>
  <c r="BK82" i="8"/>
  <c r="J82" i="8" s="1"/>
  <c r="J59" i="8" s="1"/>
  <c r="BK80" i="6"/>
  <c r="J80" i="6" s="1"/>
  <c r="J59" i="6" s="1"/>
  <c r="J33" i="2"/>
  <c r="AV55" i="1"/>
  <c r="AT55" i="1" s="1"/>
  <c r="F33" i="6"/>
  <c r="AZ60" i="1"/>
  <c r="J30" i="2"/>
  <c r="AG55" i="1"/>
  <c r="F33" i="8"/>
  <c r="AZ62" i="1"/>
  <c r="J33" i="5"/>
  <c r="AV58" i="1" s="1"/>
  <c r="AT58" i="1" s="1"/>
  <c r="J33" i="3"/>
  <c r="AV56" i="1"/>
  <c r="AT56" i="1" s="1"/>
  <c r="BB59" i="1"/>
  <c r="AX59" i="1" s="1"/>
  <c r="J33" i="8"/>
  <c r="AV62" i="1"/>
  <c r="AT62" i="1" s="1"/>
  <c r="F33" i="4"/>
  <c r="AZ57" i="1" s="1"/>
  <c r="J35" i="7"/>
  <c r="AV61" i="1"/>
  <c r="AT61" i="1" s="1"/>
  <c r="J33" i="6"/>
  <c r="AV60" i="1"/>
  <c r="AT60" i="1" s="1"/>
  <c r="BC59" i="1"/>
  <c r="AY59" i="1" s="1"/>
  <c r="BA59" i="1"/>
  <c r="AW59" i="1"/>
  <c r="F33" i="3"/>
  <c r="AZ56" i="1"/>
  <c r="F35" i="7"/>
  <c r="AZ61" i="1" s="1"/>
  <c r="AU59" i="1"/>
  <c r="AU54" i="1" s="1"/>
  <c r="F33" i="2"/>
  <c r="AZ55" i="1"/>
  <c r="BD59" i="1"/>
  <c r="J33" i="4"/>
  <c r="AV57" i="1"/>
  <c r="AT57" i="1" s="1"/>
  <c r="AN57" i="1" s="1"/>
  <c r="F33" i="5"/>
  <c r="AZ58" i="1"/>
  <c r="AN56" i="1" l="1"/>
  <c r="BK87" i="7"/>
  <c r="J87" i="7" s="1"/>
  <c r="J32" i="7" s="1"/>
  <c r="AG61" i="1" s="1"/>
  <c r="J39" i="5"/>
  <c r="J39" i="4"/>
  <c r="AN55" i="1"/>
  <c r="J39" i="3"/>
  <c r="J39" i="2"/>
  <c r="J30" i="6"/>
  <c r="AG60" i="1"/>
  <c r="BD54" i="1"/>
  <c r="W33" i="1"/>
  <c r="BC54" i="1"/>
  <c r="W32" i="1"/>
  <c r="BB54" i="1"/>
  <c r="AX54" i="1"/>
  <c r="AZ59" i="1"/>
  <c r="AV59" i="1"/>
  <c r="AT59" i="1"/>
  <c r="J30" i="8"/>
  <c r="AG62" i="1"/>
  <c r="BA54" i="1"/>
  <c r="W30" i="1" s="1"/>
  <c r="J39" i="8" l="1"/>
  <c r="J41" i="7"/>
  <c r="J39" i="6"/>
  <c r="J63" i="7"/>
  <c r="AN61" i="1"/>
  <c r="AN62" i="1"/>
  <c r="AN60" i="1"/>
  <c r="AW54" i="1"/>
  <c r="AK30" i="1" s="1"/>
  <c r="W31" i="1"/>
  <c r="AY54" i="1"/>
  <c r="AG59" i="1"/>
  <c r="AG54" i="1"/>
  <c r="AK26" i="1" s="1"/>
  <c r="AZ54" i="1"/>
  <c r="W29" i="1" s="1"/>
  <c r="AN59" i="1" l="1"/>
  <c r="AV54" i="1"/>
  <c r="AK29" i="1" s="1"/>
  <c r="AK35" i="1" s="1"/>
  <c r="AT54" i="1" l="1"/>
  <c r="AN54" i="1" l="1"/>
</calcChain>
</file>

<file path=xl/sharedStrings.xml><?xml version="1.0" encoding="utf-8"?>
<sst xmlns="http://schemas.openxmlformats.org/spreadsheetml/2006/main" count="3727" uniqueCount="713">
  <si>
    <t>Export Komplet</t>
  </si>
  <si>
    <t>VZ</t>
  </si>
  <si>
    <t>2.0</t>
  </si>
  <si>
    <t>ZAMOK</t>
  </si>
  <si>
    <t>False</t>
  </si>
  <si>
    <t>{1fd57947-b80f-4eb1-bdbd-9bbcbc06716a}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</si>
  <si>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</si>
  <si>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</si>
  <si>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</si>
  <si>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</si>
  <si>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</si>
  <si>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</si>
  <si>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</si>
  <si>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</si>
  <si>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64022xxxx(1)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</si>
  <si>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</si>
  <si>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</si>
  <si>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zabezpečovacího zařízení na trati Česká Třebová - Kolín(mimo)</t>
  </si>
  <si>
    <t>KSO:</t>
  </si>
  <si>
    <t/>
  </si>
  <si>
    <t>CC-CZ:</t>
  </si>
  <si>
    <t>Místo:</t>
  </si>
  <si>
    <t xml:space="preserve"> obvod SSZT Pce</t>
  </si>
  <si>
    <t>Datum:</t>
  </si>
  <si>
    <t>30. 6. 2022</t>
  </si>
  <si>
    <t>Zadavatel:</t>
  </si>
  <si>
    <t>IČ:</t>
  </si>
  <si>
    <t>OŘ HKR SSZT Pce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</si>
  <si>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</si>
  <si>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</si>
  <si>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</si>
  <si>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</si>
  <si>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</si>
  <si>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</si>
  <si>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</si>
  <si>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Signálprojekt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</si>
  <si>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</si>
  <si>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</si>
  <si>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</si>
  <si>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</si>
  <si>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</si>
  <si>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</si>
  <si>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</si>
  <si>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</si>
  <si>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</si>
  <si>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</si>
  <si>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</si>
  <si>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</si>
  <si>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</si>
  <si>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</si>
  <si>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</si>
  <si>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</si>
  <si>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</si>
  <si>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</si>
  <si>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</si>
  <si>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</si>
  <si>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</si>
  <si>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</si>
  <si>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</si>
  <si>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</si>
  <si>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</si>
  <si>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</si>
  <si>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</si>
  <si>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</si>
  <si>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</si>
  <si>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</si>
  <si>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</si>
  <si>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</si>
  <si>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</si>
  <si>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</si>
  <si>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</si>
  <si>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</si>
  <si>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</si>
  <si>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</si>
  <si>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</si>
  <si>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</si>
  <si>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</si>
  <si>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</si>
  <si>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Uhersko - Moravany</t>
  </si>
  <si>
    <t>STA</t>
  </si>
  <si>
    <t>1</t>
  </si>
  <si>
    <t>{6d3ad80f-1471-40a3-8a08-45c4b934cffb}</t>
  </si>
  <si>
    <t>2</t>
  </si>
  <si>
    <t>PS 02</t>
  </si>
  <si>
    <t>Moravany - Kostěnice</t>
  </si>
  <si>
    <t>{d708a378-d1e7-433c-a27e-8cc77e1a4b5f}</t>
  </si>
  <si>
    <t>PS 03</t>
  </si>
  <si>
    <t>Kostěnice - Pardubice</t>
  </si>
  <si>
    <t>{36122ec2-dc0c-4894-bbe3-10a90e67afa2}</t>
  </si>
  <si>
    <t>PS 04</t>
  </si>
  <si>
    <t>Pardubice - Přelouč</t>
  </si>
  <si>
    <t>{135029f7-bb37-4c20-a60e-cc8db24c9935}</t>
  </si>
  <si>
    <t>PS 05</t>
  </si>
  <si>
    <t>PZS Slovany</t>
  </si>
  <si>
    <t>{c2ec2fcd-54c3-48d7-aee1-0e92614eb4b1}</t>
  </si>
  <si>
    <t>Soupis</t>
  </si>
  <si>
    <t>###NOINSERT###</t>
  </si>
  <si>
    <t>01</t>
  </si>
  <si>
    <t>Zemní práce</t>
  </si>
  <si>
    <t>{ab308a9d-6406-4d9b-b27b-678649686366}</t>
  </si>
  <si>
    <t>VON</t>
  </si>
  <si>
    <t>{b28941da-9004-4bfb-9914-e22390069413}</t>
  </si>
  <si>
    <t>KRYCÍ LIST SOUPISU PRACÍ</t>
  </si>
  <si>
    <t>Objekt:</t>
  </si>
  <si>
    <t>PS 01 - Uhersko - Moravany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</si>
  <si>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</si>
  <si>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</si>
  <si>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</si>
  <si>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</si>
  <si>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</si>
  <si>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</si>
  <si>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</si>
  <si>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</si>
  <si>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</si>
  <si>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</si>
  <si>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</si>
  <si>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</si>
  <si>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</si>
  <si>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</si>
  <si>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</si>
  <si>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</si>
  <si>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</si>
  <si>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</si>
  <si>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</si>
  <si>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7594180030</t>
  </si>
  <si>
    <t>Souprava stykového bodu Souprava stykového bodu na trati bez vystř SS20/B91S zdv. norma 709659015 (HM0404223991531)</t>
  </si>
  <si>
    <t>kus</t>
  </si>
  <si>
    <t>8</t>
  </si>
  <si>
    <t>ROZPOCET</t>
  </si>
  <si>
    <t>4</t>
  </si>
  <si>
    <t>1275494755</t>
  </si>
  <si>
    <t>7594180020</t>
  </si>
  <si>
    <t>Souprava stykového bodu Souprava stykového bodu na trati bez vystř SS20/B91S jedn. norma 709659023 (HM0404223991537)</t>
  </si>
  <si>
    <t>353978055</t>
  </si>
  <si>
    <t>3</t>
  </si>
  <si>
    <t>7594200095</t>
  </si>
  <si>
    <t>Výstroj konců kolejových obvodů a kódovacích smyček Transformátor stykový DT 075 F (CV371119001)</t>
  </si>
  <si>
    <t>997338199</t>
  </si>
  <si>
    <t>5</t>
  </si>
  <si>
    <t>R1</t>
  </si>
  <si>
    <t>Konstrukce palstová pod tlumivku (plošina do svahu)</t>
  </si>
  <si>
    <t>890660682</t>
  </si>
  <si>
    <t>7594200110</t>
  </si>
  <si>
    <t>Výstroj konců kolejových obvodů a kódovacích smyček Trubka ochranná dvojitá  (CV371529001)</t>
  </si>
  <si>
    <t>-1876920387</t>
  </si>
  <si>
    <t>9</t>
  </si>
  <si>
    <t>R2</t>
  </si>
  <si>
    <t>Doplnění výstroje pro vyhodnocování kol. obvodů typu KOA</t>
  </si>
  <si>
    <t>1081306585</t>
  </si>
  <si>
    <t>OST</t>
  </si>
  <si>
    <t>Ostatní</t>
  </si>
  <si>
    <t>10</t>
  </si>
  <si>
    <t>K</t>
  </si>
  <si>
    <t>7593315425</t>
  </si>
  <si>
    <t>Zhotovení jednoho zapojení při volné vazbě - naměření vodiče, zatažení a připojení</t>
  </si>
  <si>
    <t>512</t>
  </si>
  <si>
    <t>-1137031405</t>
  </si>
  <si>
    <t>11</t>
  </si>
  <si>
    <t>7593317010</t>
  </si>
  <si>
    <t>Zrušení jednoho zapojení při volné vazbě {odpojení vodiče a jeho vytažení} - odpojení vodiče a jeho vytažení</t>
  </si>
  <si>
    <t>208978320</t>
  </si>
  <si>
    <t>7</t>
  </si>
  <si>
    <t>7594105010</t>
  </si>
  <si>
    <t>Odpojení a zpětné připojení lan propojovacích jednoho stykového transformátoru - včetně odpojení a připevnění lanového propojení na pražce nebo montážní trámky</t>
  </si>
  <si>
    <t>188958896</t>
  </si>
  <si>
    <t>7594205022</t>
  </si>
  <si>
    <t>Montáž stykového transformátoru dvojice DT 075 C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</si>
  <si>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-314943355</t>
  </si>
  <si>
    <t>12</t>
  </si>
  <si>
    <t>7593330040</t>
  </si>
  <si>
    <t>Výměnné díly Relé NMŠ 1-2000 (HM0404221990407)</t>
  </si>
  <si>
    <t>-1670114113</t>
  </si>
  <si>
    <t>6</t>
  </si>
  <si>
    <t>7594207012</t>
  </si>
  <si>
    <t>Demontáž stykového transformátoru DT 075 C</t>
  </si>
  <si>
    <t>-1082757521</t>
  </si>
  <si>
    <t>14</t>
  </si>
  <si>
    <t>7598095100</t>
  </si>
  <si>
    <t>Přezkoušení a regulace kódování LVZ za 1 kolejový obvod - kontrola zapojení, provedení příslušných měření, nastavení parametrů, přezkoušení funkce</t>
  </si>
  <si>
    <t>-1074437238</t>
  </si>
  <si>
    <t>13</t>
  </si>
  <si>
    <t>7598095135</t>
  </si>
  <si>
    <t>Přezkoušení a regulace kolejových obvodů KOA1 na trati - vyzkoušení funkce příslušných funkčních jednotek, detekce poruchy jednotek a chybových indikací, dohledu měničů KO, správného zapojení kolejových obvodů KOA1 do navazujících zařízení, vyzkoušení funkce KOA1 v režimu 2 ze 3, jističů, vyzkoušení zapojení měničů zdrojů kolejového či kódovacího napětí</t>
  </si>
  <si>
    <t>-1956156748</t>
  </si>
  <si>
    <t>7598095260</t>
  </si>
  <si>
    <t>Pronájem lokomotivy nezávislé trakce s funkčním VZ na 1 den</t>
  </si>
  <si>
    <t>1531663493</t>
  </si>
  <si>
    <t>18</t>
  </si>
  <si>
    <t>7598095485</t>
  </si>
  <si>
    <t>Komplexní zkouška UAB za 1 návěstní bod AB3-82 v jednom směru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</si>
  <si>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829999037</t>
  </si>
  <si>
    <t>16</t>
  </si>
  <si>
    <t>7598095585</t>
  </si>
  <si>
    <t>Vyhotovení protokolu UTZ pro TZZ AB3, AB a ABE pro jednu kolej - vykonání prohlídky a zkoušky včetně vyhotovení protokolu podle vyhl. 100/1995 Sb.</t>
  </si>
  <si>
    <t>1080580895</t>
  </si>
  <si>
    <t>17</t>
  </si>
  <si>
    <t>7598095640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</si>
  <si>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</si>
  <si>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755111686</t>
  </si>
  <si>
    <t>19</t>
  </si>
  <si>
    <t>7594130610</t>
  </si>
  <si>
    <t>Lanové propojení s patkovým středovým ukončením nebo jejich ekvivalent LHI 3xFe20/2500 norma 706629119 (HM0404223991511AV.02500)</t>
  </si>
  <si>
    <t>-1939719148</t>
  </si>
  <si>
    <t>P</t>
  </si>
  <si>
    <t>Poznámka k položce:_x000D_
Změna položky: Lano SSB OKO/OKO na trati 3xFe20</t>
  </si>
  <si>
    <t>20</t>
  </si>
  <si>
    <t>7592500440</t>
  </si>
  <si>
    <t>Diagnostická zařízení SW adresný diagnostický LDS moduly rozhraní</t>
  </si>
  <si>
    <t>-1930613596</t>
  </si>
  <si>
    <t>7592500415</t>
  </si>
  <si>
    <t>Diagnostická zařízení SW systémový pro diagnostiku DLS moduly</t>
  </si>
  <si>
    <t>153717810</t>
  </si>
  <si>
    <t>22</t>
  </si>
  <si>
    <t>7592500425</t>
  </si>
  <si>
    <t>Diagnostická zařízení SW systémový pro diagnostiku DLA moduly</t>
  </si>
  <si>
    <t>1107771218</t>
  </si>
  <si>
    <t>23</t>
  </si>
  <si>
    <t>R3</t>
  </si>
  <si>
    <t>SW adresný základní pro ZPC další s rozdílným reliefem</t>
  </si>
  <si>
    <t>-809924439</t>
  </si>
  <si>
    <t>24</t>
  </si>
  <si>
    <t>R4</t>
  </si>
  <si>
    <t>SW adresný pro EIP 11-15 jednotek v panelu</t>
  </si>
  <si>
    <t>758512267</t>
  </si>
  <si>
    <t>25</t>
  </si>
  <si>
    <t>R5</t>
  </si>
  <si>
    <t xml:space="preserve">SW adresný - příprava a konfigurace ASW pro simulátor </t>
  </si>
  <si>
    <t>1068954095</t>
  </si>
  <si>
    <t>26</t>
  </si>
  <si>
    <t>R6</t>
  </si>
  <si>
    <t>Doplnění skříně KOA</t>
  </si>
  <si>
    <t>-34526450</t>
  </si>
  <si>
    <t>27</t>
  </si>
  <si>
    <t>R7</t>
  </si>
  <si>
    <t>Rám skříně KO3 ŽST Uhersko, SZZ</t>
  </si>
  <si>
    <t>-1121686677</t>
  </si>
  <si>
    <t>PS 02 - Moravany - Kostěnice</t>
  </si>
  <si>
    <t>-1729964323</t>
  </si>
  <si>
    <t>809096037</t>
  </si>
  <si>
    <t>-403381730</t>
  </si>
  <si>
    <t>30</t>
  </si>
  <si>
    <t>7494351020</t>
  </si>
  <si>
    <t>Montáž jističů (do 10 kA) dvoupólových nebo 1+N pólových do 20 A</t>
  </si>
  <si>
    <t>1607134996</t>
  </si>
  <si>
    <t>31</t>
  </si>
  <si>
    <t>7494351040</t>
  </si>
  <si>
    <t>Montáž jističů (do 10 kA) tři+N pólových do 20 A</t>
  </si>
  <si>
    <t>-1284255405</t>
  </si>
  <si>
    <t>-98629033</t>
  </si>
  <si>
    <t>408601615</t>
  </si>
  <si>
    <t>23641091</t>
  </si>
  <si>
    <t>-1295350241</t>
  </si>
  <si>
    <t>1206587534</t>
  </si>
  <si>
    <t>1744185374</t>
  </si>
  <si>
    <t>192972927</t>
  </si>
  <si>
    <t>1198242401</t>
  </si>
  <si>
    <t>-1806949933</t>
  </si>
  <si>
    <t>1194535651</t>
  </si>
  <si>
    <t>871986482</t>
  </si>
  <si>
    <t>339868068</t>
  </si>
  <si>
    <t>7492501700</t>
  </si>
  <si>
    <t>Kabely, vodiče, šňůry Cu - nn Kabel silový 2 a 3-žílový Cu, plastová izolace CYKY 2O2,5 (2Dx2,5)</t>
  </si>
  <si>
    <t>m</t>
  </si>
  <si>
    <t>2093786743</t>
  </si>
  <si>
    <t>7492501940</t>
  </si>
  <si>
    <t>Kabely, vodiče, šňůry Cu - nn Kabel silový 4 a 5-žílový Cu, plastová izolace CYKY 4O2,5 (4Dx2,5)</t>
  </si>
  <si>
    <t>321714592</t>
  </si>
  <si>
    <t>7492501300</t>
  </si>
  <si>
    <t>Kabely, vodiče, šňůry Cu - nn Vodič jednožílový Cu, plastová izolace H07V-K 6 žz (CYA)</t>
  </si>
  <si>
    <t>1335123926</t>
  </si>
  <si>
    <t>7492500880</t>
  </si>
  <si>
    <t>Kabely, vodiče, šňůry Cu - nn Vodič jednožílový Cu, plastová izolace H07V-K 16 žz (CYA)</t>
  </si>
  <si>
    <t>1836810519</t>
  </si>
  <si>
    <t>7590521819</t>
  </si>
  <si>
    <t>Venkovní vedení kabelová - metalické sítě Neplněné bez ochr. vodiče, stíněné TCEKFY 6 P 1,0 C</t>
  </si>
  <si>
    <t>-1930768998</t>
  </si>
  <si>
    <t>Poznámka k položce:_x000D_
Změna položky: TCEKY 6p</t>
  </si>
  <si>
    <t>1976588179</t>
  </si>
  <si>
    <t>-1794822132</t>
  </si>
  <si>
    <t>1802970049</t>
  </si>
  <si>
    <t>1548183814</t>
  </si>
  <si>
    <t>-114161156</t>
  </si>
  <si>
    <t>-1019397341</t>
  </si>
  <si>
    <t>SW adresny pro PRR, PRV ESA/ETB</t>
  </si>
  <si>
    <t>-440247995</t>
  </si>
  <si>
    <t>32</t>
  </si>
  <si>
    <t>Napájecí jednotka NJ-3E</t>
  </si>
  <si>
    <t>-694290560</t>
  </si>
  <si>
    <t>33</t>
  </si>
  <si>
    <t>R8</t>
  </si>
  <si>
    <t>REléová jednotka RJ-3E</t>
  </si>
  <si>
    <t>1204408432</t>
  </si>
  <si>
    <t>34</t>
  </si>
  <si>
    <t>R9</t>
  </si>
  <si>
    <t>Skříň EMC pro rám KOA plná</t>
  </si>
  <si>
    <t>528526846</t>
  </si>
  <si>
    <t>35</t>
  </si>
  <si>
    <t>R10</t>
  </si>
  <si>
    <t>Rám skříně KOA vybavený</t>
  </si>
  <si>
    <t>335162156</t>
  </si>
  <si>
    <t>36</t>
  </si>
  <si>
    <t>R11</t>
  </si>
  <si>
    <t>Rám skříně KO3</t>
  </si>
  <si>
    <t>996750857</t>
  </si>
  <si>
    <t>28</t>
  </si>
  <si>
    <t>7494003314</t>
  </si>
  <si>
    <t>Modulární přístroje Jističe do 80 A; 10 kA 2-pólové In 1 A, Ue AC 230/400 V / DC 144 V, charakteristika C, 2pól, Icn 10 kA</t>
  </si>
  <si>
    <t>-416246262</t>
  </si>
  <si>
    <t>29</t>
  </si>
  <si>
    <t>7494003474</t>
  </si>
  <si>
    <t>Modulární přístroje Jističe do 80 A; 10 kA 3+N-pólové In 10 A, Ue AC 230/400 V / DC 216 V, charakteristika B, 3+N-pól, Icn 10 kA</t>
  </si>
  <si>
    <t>1347773820</t>
  </si>
  <si>
    <t>PS 03 - Kostěnice - Pardubice</t>
  </si>
  <si>
    <t>-1100179877</t>
  </si>
  <si>
    <t>-583504079</t>
  </si>
  <si>
    <t>-1423712335</t>
  </si>
  <si>
    <t>-2136047450</t>
  </si>
  <si>
    <t>230606227</t>
  </si>
  <si>
    <t>-691074219</t>
  </si>
  <si>
    <t>-1583604987</t>
  </si>
  <si>
    <t>987778086</t>
  </si>
  <si>
    <t>1078740708</t>
  </si>
  <si>
    <t>2080859717</t>
  </si>
  <si>
    <t>1493617654</t>
  </si>
  <si>
    <t>727086448</t>
  </si>
  <si>
    <t>7598095280</t>
  </si>
  <si>
    <t>Aktivace LDS konfigurace systému - aktivace a konfigurace systému podle příslušné dokumentace</t>
  </si>
  <si>
    <t>-187225887</t>
  </si>
  <si>
    <t>7592500435</t>
  </si>
  <si>
    <t>Diagnostická zařízení SW adresný diagnostický LDS jádro - základní konfigurace</t>
  </si>
  <si>
    <t>1152772447</t>
  </si>
  <si>
    <t>-437969553</t>
  </si>
  <si>
    <t>116680013</t>
  </si>
  <si>
    <t>-934860275</t>
  </si>
  <si>
    <t>-1025630614</t>
  </si>
  <si>
    <t>418725366</t>
  </si>
  <si>
    <t>-1270352663</t>
  </si>
  <si>
    <t>-716092705</t>
  </si>
  <si>
    <t>-111819848</t>
  </si>
  <si>
    <t>37</t>
  </si>
  <si>
    <t>1128439792</t>
  </si>
  <si>
    <t>38</t>
  </si>
  <si>
    <t>635666094</t>
  </si>
  <si>
    <t>PS 04 - Pardubice - Přelouč</t>
  </si>
  <si>
    <t>326029660</t>
  </si>
  <si>
    <t>-576848607</t>
  </si>
  <si>
    <t>1951336167</t>
  </si>
  <si>
    <t>7593105012</t>
  </si>
  <si>
    <t>Montáž měniče (zdroje) statického řady EZ1, EZ2 a BZS1-R96 - včetně připojení vodičů elektrické sítě ss rozvodu a uzemnění, přezkoušení funkce</t>
  </si>
  <si>
    <t>435954507</t>
  </si>
  <si>
    <t>29279612</t>
  </si>
  <si>
    <t>1783606842</t>
  </si>
  <si>
    <t>281339701</t>
  </si>
  <si>
    <t>2000062098</t>
  </si>
  <si>
    <t>845967366</t>
  </si>
  <si>
    <t>634523468</t>
  </si>
  <si>
    <t>1452914653</t>
  </si>
  <si>
    <t>7598095115</t>
  </si>
  <si>
    <t>Přezkoušení a regulace měniče frekvence - přezkoušení funkce měniče a odpovídající části rozvaděče (zařízení)</t>
  </si>
  <si>
    <t>46079713</t>
  </si>
  <si>
    <t>111597191</t>
  </si>
  <si>
    <t>7598095430</t>
  </si>
  <si>
    <t>Příprava ke komplexním zkouškám statických měničů za 1 napájecí systém - oživení, seřízení a nastavení zařízení s ohledem na postup jeho uvádění do provozu</t>
  </si>
  <si>
    <t>99478280</t>
  </si>
  <si>
    <t>948325278</t>
  </si>
  <si>
    <t>7593321125</t>
  </si>
  <si>
    <t>Prvky EFCP2/75 S prop.DESKOU</t>
  </si>
  <si>
    <t>-702351437</t>
  </si>
  <si>
    <t>7598095500</t>
  </si>
  <si>
    <t>Komplexní zkouška statických měničů za 1 napájecí systém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</si>
  <si>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1317416727</t>
  </si>
  <si>
    <t>-679931053</t>
  </si>
  <si>
    <t>1430670500</t>
  </si>
  <si>
    <t>-1690693454</t>
  </si>
  <si>
    <t>-1387078067</t>
  </si>
  <si>
    <t>7593100740</t>
  </si>
  <si>
    <t>Měniče Ústředna kmitočt.AUT KUA (HM0404229990156)</t>
  </si>
  <si>
    <t>1717459020</t>
  </si>
  <si>
    <t>PS 05 - PZS Slovany</t>
  </si>
  <si>
    <t>7492554010</t>
  </si>
  <si>
    <t>Montáž kabelů 4- a 5-žílových Cu do 16 mm2 - uložení do země, chráničky, na rošty, pod omítku apod.</t>
  </si>
  <si>
    <t>-2143361043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</si>
  <si>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</si>
  <si>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</si>
  <si>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839595482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</si>
  <si>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</si>
  <si>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</si>
  <si>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1584204884</t>
  </si>
  <si>
    <t>7590525232</t>
  </si>
  <si>
    <t>Montáž kabelu návěstního volně uloženého s jádrem 1 mm Cu TCEKEZE, TCEKFE, TCEKPFLEY, TCEKPFLEZE do 30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</si>
  <si>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-873662830</t>
  </si>
  <si>
    <t>7590525712</t>
  </si>
  <si>
    <t>Montáž ukončení celoplastového kabelu v závěru nebo rozvaděči se svorkovnicemi Sv12 bez pancíře 7p - odstranění pláště kabelu, odizolování konců vodičů, vyformování, přišroubování vodičů na svorkovnici, přezkoušení izolačního stavu kabelových žil</t>
  </si>
  <si>
    <t>2036670413</t>
  </si>
  <si>
    <t>7590525713</t>
  </si>
  <si>
    <t>Montáž ukončení celoplastového kabelu v závěru nebo rozvaděči se svorkovnicemi Sv12 bez pancíře 12p - odstranění pláště kabelu, odizolování konců vodičů, vyformování, přišroubování vodičů na svorkovnici, přezkoušení izolačního stavu kabelových žil</t>
  </si>
  <si>
    <t>-1176894934</t>
  </si>
  <si>
    <t>7590525715</t>
  </si>
  <si>
    <t>Montáž ukončení celoplastového kabelu v závěru nebo rozvaděči se svorkovnicemi Sv12 bez pancíře 24p - odstranění pláště kabelu, odizolování konců vodičů, vyformování, přišroubování vodičů na svorkovnici, přezkoušení izolačního stavu kabelových žil</t>
  </si>
  <si>
    <t>-1033138084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</si>
  <si>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</si>
  <si>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</si>
  <si>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1362206655</t>
  </si>
  <si>
    <t>7592835090</t>
  </si>
  <si>
    <t>Montáž stojanu se závorou bez výstražníku</t>
  </si>
  <si>
    <t>45982361</t>
  </si>
  <si>
    <t>7592830110</t>
  </si>
  <si>
    <t>Součásti stojanu se závorou Břevno závory s unašečem 7,5m (CV708405001)</t>
  </si>
  <si>
    <t>1865399684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</si>
  <si>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</si>
  <si>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</si>
  <si>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-637868709</t>
  </si>
  <si>
    <t>7592830030</t>
  </si>
  <si>
    <t>Součásti stojanu se závorou Stojan závory s pohonem- P2V (CV708409003)</t>
  </si>
  <si>
    <t>1539705160</t>
  </si>
  <si>
    <t>7592830040</t>
  </si>
  <si>
    <t>Součásti stojanu se závorou Stojan závory s pohonem- L2V (CV708409004)</t>
  </si>
  <si>
    <t>220253431</t>
  </si>
  <si>
    <t>7593315106</t>
  </si>
  <si>
    <t>Montáž zabezpečovacího stojanu s elektronickými prvky a panely - upevnění stojanu do stojanové řady, připojení ochranného uzemnění a informativní kontrola zapojení</t>
  </si>
  <si>
    <t>304854494</t>
  </si>
  <si>
    <t>7592910065</t>
  </si>
  <si>
    <t>Baterie Staniční akumulátory NiCd článek 1,2 V/250 Ah C5 s kapsovou elektrodou střednědobý vybíjecí režim, cena včetně spojovacího materiálu a bateriového nosiče či stojanu</t>
  </si>
  <si>
    <t>-594172991</t>
  </si>
  <si>
    <t>7593335160</t>
  </si>
  <si>
    <t>Montáž souboru KAV, FID, ASE - včetně zapojení a označení</t>
  </si>
  <si>
    <t>-1722573664</t>
  </si>
  <si>
    <t>7593320094</t>
  </si>
  <si>
    <t>Prvky Soubor anulační s autoregulací Schroff (CV714799007B)</t>
  </si>
  <si>
    <t>-1596410945</t>
  </si>
  <si>
    <t>7597200100</t>
  </si>
  <si>
    <t>Monitor 22" LCD LED, HD 1920x1080, 16:9, 2 xBNC, 1 xHDMI, PIP, 12V, včetně držáku</t>
  </si>
  <si>
    <t>-1726536849</t>
  </si>
  <si>
    <t>7590521529</t>
  </si>
  <si>
    <t>Venkovní vedení kabelová - metalické sítě Plněné, párované s ochr. vodičem TCEKPFLEY 7 P 1,0 D</t>
  </si>
  <si>
    <t>-978217454</t>
  </si>
  <si>
    <t>Výstražník VL4 LED</t>
  </si>
  <si>
    <t>1692181548</t>
  </si>
  <si>
    <t>Stojan GTS vybavený</t>
  </si>
  <si>
    <t>1317328673</t>
  </si>
  <si>
    <t>7590521534</t>
  </si>
  <si>
    <t>Venkovní vedení kabelová - metalické sítě Plněné, párované s ochr. vodičem TCEKPFLEY 12 P 1,0 D</t>
  </si>
  <si>
    <t>470123383</t>
  </si>
  <si>
    <t>7590521544</t>
  </si>
  <si>
    <t>Venkovní vedení kabelová - metalické sítě Plněné, párované s ochr. vodičem TCEKPFLEY 24 P 1,0 D</t>
  </si>
  <si>
    <t>1361167444</t>
  </si>
  <si>
    <t>7492501880</t>
  </si>
  <si>
    <t>Kabely, vodiče, šňůry Cu - nn Kabel silový 4 a 5-žílový Cu, plastová izolace CYKY 4J16 (4Bx16)</t>
  </si>
  <si>
    <t>-1939603421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</si>
  <si>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</si>
  <si>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</si>
  <si>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-255322705</t>
  </si>
  <si>
    <t>7598095440</t>
  </si>
  <si>
    <t>Příprava ke komplexním zkouškám automatických přejezdových zabezpečovacích zařízení se závorami dvoukolejné - oživení, seřízení a nastavení zařízení s ohledem na postup jeho uvádění do provozu</t>
  </si>
  <si>
    <t>-1701436994</t>
  </si>
  <si>
    <t>7598095510</t>
  </si>
  <si>
    <t>Komplexní zkouška automatických přejezdových zabezpečovacích zařízení se závorami dvoukolejné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</si>
  <si>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-895144290</t>
  </si>
  <si>
    <t>7598095565</t>
  </si>
  <si>
    <t>Vyhotovení protokolu UTZ pro PZZ se závorou dvě a více kolejí - vykonání prohlídky a zkoušky včetně vyhotovení protokolu podle vyhl. 100/1995 Sb.</t>
  </si>
  <si>
    <t>1079033394</t>
  </si>
  <si>
    <t>7598095635</t>
  </si>
  <si>
    <t>Vyhotovení revizní zprávy PZZ - vykonání prohlídky a zkoušky pro napájení elektrického zařízení včetně vyhotovení revizní zprávy podle vyhl. 100/1995 Sb. a norem ČSN</t>
  </si>
  <si>
    <t>44301652</t>
  </si>
  <si>
    <t>SW pro PZZ GTS</t>
  </si>
  <si>
    <t>2125234252</t>
  </si>
  <si>
    <t>Soupis:</t>
  </si>
  <si>
    <t>01 - Zemní práce</t>
  </si>
  <si>
    <t>M - Práce a dodávky M</t>
  </si>
  <si>
    <t xml:space="preserve">    46-M - Zemní práce při extr.mont.pracích</t>
  </si>
  <si>
    <t>460010021</t>
  </si>
  <si>
    <t>Vytyčení trasy vedení kabelového (podzemního) v obvodu železniční stanice</t>
  </si>
  <si>
    <t>km</t>
  </si>
  <si>
    <t>-557180621</t>
  </si>
  <si>
    <t>460131114</t>
  </si>
  <si>
    <t>Hloubení nezapažených jam ručně včetně urovnání dna s přemístěním výkopku do vzdálenosti 3 m od okraje jámy nebo s naložením na dopravní prostředek v hornině třídy těžitelnosti II skupiny 4</t>
  </si>
  <si>
    <t>m3</t>
  </si>
  <si>
    <t>235561370</t>
  </si>
  <si>
    <t>460150134</t>
  </si>
  <si>
    <t>Hloubení zapažených i nezapažených kabelových rýh ručně včetně urovnání dna s přemístěním výkopku do vzdálenosti 3 m od okraje jámy nebo s naložením na dopravní prostředek šířky 35 cm hloubky 50 cm v hornině třídy těžitelnosti II skupiny 4</t>
  </si>
  <si>
    <t>64</t>
  </si>
  <si>
    <t>-1535438951</t>
  </si>
  <si>
    <t>460560134</t>
  </si>
  <si>
    <t>Zásyp kabelových rýh ručně s přemístění sypaniny ze vzdálenosti do 10 m, s uložením výkopku ve vrstvách včetně zhutnění a úpravy povrchu šířky 35 cm hloubky 50 cm z horniny třídy těžitelnosti II skupiny 4</t>
  </si>
  <si>
    <t>-326458559</t>
  </si>
  <si>
    <t>Práce a dodávky M</t>
  </si>
  <si>
    <t>46-M</t>
  </si>
  <si>
    <t>Zemní práce při extr.mont.pracích</t>
  </si>
  <si>
    <t>460661112</t>
  </si>
  <si>
    <t>Kabelové lože z písku včetně podsypu, zhutnění a urovnání povrchu pro kabely nn bez zakrytí, šířky přes 35 do 50 cm</t>
  </si>
  <si>
    <t>-1435282948</t>
  </si>
  <si>
    <t>460671113</t>
  </si>
  <si>
    <t>Výstražná fólie z PVC pro krytí kabelů včetně vyrovnání povrchu rýhy, rozvinutí a uložení fólie šířky do 34 cm</t>
  </si>
  <si>
    <t>1617009079</t>
  </si>
  <si>
    <t>VON - VON</t>
  </si>
  <si>
    <t>VRN - Vedlejší rozpočtové náklady</t>
  </si>
  <si>
    <t xml:space="preserve">    VRN1 - Průzkumné, geodetické a projektové práce</t>
  </si>
  <si>
    <t xml:space="preserve">    VRN4 - Inženýrská činnost</t>
  </si>
  <si>
    <t>VRN</t>
  </si>
  <si>
    <t>Vedlejší rozpočtové náklady</t>
  </si>
  <si>
    <t>012103000</t>
  </si>
  <si>
    <t>Geodetické práce před výstavbou</t>
  </si>
  <si>
    <t>…</t>
  </si>
  <si>
    <t>1024</t>
  </si>
  <si>
    <t>1030110399</t>
  </si>
  <si>
    <t>012303000</t>
  </si>
  <si>
    <t>Geodetické práce po výstavbě</t>
  </si>
  <si>
    <t>1435746915</t>
  </si>
  <si>
    <t>022121001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</si>
  <si>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</si>
  <si>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%</t>
  </si>
  <si>
    <t>-625559274</t>
  </si>
  <si>
    <t>042903000</t>
  </si>
  <si>
    <t>Ostatní posudky</t>
  </si>
  <si>
    <t>33608033</t>
  </si>
  <si>
    <t>074002000</t>
  </si>
  <si>
    <t>Železniční a městský kolejový provoz</t>
  </si>
  <si>
    <t>1689769024</t>
  </si>
  <si>
    <t>VRN1</t>
  </si>
  <si>
    <t>Průzkumné, geodetické a projektové práce</t>
  </si>
  <si>
    <t>013203000</t>
  </si>
  <si>
    <t>Dokumentace stavby bez rozlišení</t>
  </si>
  <si>
    <t>-655187041</t>
  </si>
  <si>
    <t>013254000</t>
  </si>
  <si>
    <t>Dokumentace skutečného provedení stavby</t>
  </si>
  <si>
    <t>748124133</t>
  </si>
  <si>
    <t>VRN4</t>
  </si>
  <si>
    <t>Inženýrská činnost</t>
  </si>
  <si>
    <t>041103000</t>
  </si>
  <si>
    <t>Inženýrská činnost dozory autorský dozor projektanta</t>
  </si>
  <si>
    <t>558808328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</si>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</sst>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31" fillId="2" borderId="20" xfId="0" applyFont="1" applyFill="1" applyBorder="1" applyAlignment="1" applyProtection="1">
      <alignment horizontal="left" vertical="center"/>
      <protection locked="0"/>
    </xf>
    <xf numFmtId="0" fontId="31" fillId="0" borderId="21" xfId="0" applyFont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left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wrapText="1"/>
    </xf>
    <xf numFmtId="49" fontId="38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4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320" t="s">
        <v>14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0"/>
      <c r="AQ5" s="20"/>
      <c r="AR5" s="18"/>
      <c r="BE5" s="317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322" t="s">
        <v>17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0"/>
      <c r="AQ6" s="20"/>
      <c r="AR6" s="18"/>
      <c r="BE6" s="318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20</v>
      </c>
      <c r="AL7" s="20"/>
      <c r="AM7" s="20"/>
      <c r="AN7" s="25" t="s">
        <v>19</v>
      </c>
      <c r="AO7" s="20"/>
      <c r="AP7" s="20"/>
      <c r="AQ7" s="20"/>
      <c r="AR7" s="18"/>
      <c r="BE7" s="318"/>
      <c r="BS7" s="15" t="s">
        <v>6</v>
      </c>
    </row>
    <row r="8" spans="1:74" s="1" customFormat="1" ht="12" customHeight="1">
      <c r="B8" s="19"/>
      <c r="C8" s="20"/>
      <c r="D8" s="27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23</v>
      </c>
      <c r="AL8" s="20"/>
      <c r="AM8" s="20"/>
      <c r="AN8" s="28" t="s">
        <v>24</v>
      </c>
      <c r="AO8" s="20"/>
      <c r="AP8" s="20"/>
      <c r="AQ8" s="20"/>
      <c r="AR8" s="18"/>
      <c r="BE8" s="318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318"/>
      <c r="BS9" s="15" t="s">
        <v>6</v>
      </c>
    </row>
    <row r="10" spans="1:74" s="1" customFormat="1" ht="12" customHeight="1">
      <c r="B10" s="19"/>
      <c r="C10" s="20"/>
      <c r="D10" s="27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318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28</v>
      </c>
      <c r="AL11" s="20"/>
      <c r="AM11" s="20"/>
      <c r="AN11" s="25" t="s">
        <v>19</v>
      </c>
      <c r="AO11" s="20"/>
      <c r="AP11" s="20"/>
      <c r="AQ11" s="20"/>
      <c r="AR11" s="18"/>
      <c r="BE11" s="318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318"/>
      <c r="BS12" s="15" t="s">
        <v>6</v>
      </c>
    </row>
    <row r="13" spans="1:74" s="1" customFormat="1" ht="12" customHeight="1">
      <c r="B13" s="19"/>
      <c r="C13" s="20"/>
      <c r="D13" s="27" t="s">
        <v>29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26</v>
      </c>
      <c r="AL13" s="20"/>
      <c r="AM13" s="20"/>
      <c r="AN13" s="29" t="s">
        <v>30</v>
      </c>
      <c r="AO13" s="20"/>
      <c r="AP13" s="20"/>
      <c r="AQ13" s="20"/>
      <c r="AR13" s="18"/>
      <c r="BE13" s="318"/>
      <c r="BS13" s="15" t="s">
        <v>6</v>
      </c>
    </row>
    <row r="14" spans="1:74">
      <c r="B14" s="19"/>
      <c r="C14" s="20"/>
      <c r="D14" s="20"/>
      <c r="E14" s="323" t="s">
        <v>30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27" t="s">
        <v>28</v>
      </c>
      <c r="AL14" s="20"/>
      <c r="AM14" s="20"/>
      <c r="AN14" s="29" t="s">
        <v>30</v>
      </c>
      <c r="AO14" s="20"/>
      <c r="AP14" s="20"/>
      <c r="AQ14" s="20"/>
      <c r="AR14" s="18"/>
      <c r="BE14" s="318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318"/>
      <c r="BS15" s="15" t="s">
        <v>4</v>
      </c>
    </row>
    <row r="16" spans="1:74" s="1" customFormat="1" ht="12" customHeight="1">
      <c r="B16" s="19"/>
      <c r="C16" s="20"/>
      <c r="D16" s="27" t="s">
        <v>31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318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28</v>
      </c>
      <c r="AL17" s="20"/>
      <c r="AM17" s="20"/>
      <c r="AN17" s="25" t="s">
        <v>19</v>
      </c>
      <c r="AO17" s="20"/>
      <c r="AP17" s="20"/>
      <c r="AQ17" s="20"/>
      <c r="AR17" s="18"/>
      <c r="BE17" s="318"/>
      <c r="BS17" s="15" t="s">
        <v>33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318"/>
      <c r="BS18" s="15" t="s">
        <v>6</v>
      </c>
    </row>
    <row r="19" spans="1:71" s="1" customFormat="1" ht="12" customHeight="1">
      <c r="B19" s="19"/>
      <c r="C19" s="20"/>
      <c r="D19" s="27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318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28</v>
      </c>
      <c r="AL20" s="20"/>
      <c r="AM20" s="20"/>
      <c r="AN20" s="25" t="s">
        <v>19</v>
      </c>
      <c r="AO20" s="20"/>
      <c r="AP20" s="20"/>
      <c r="AQ20" s="20"/>
      <c r="AR20" s="18"/>
      <c r="BE20" s="318"/>
      <c r="BS20" s="15" t="s">
        <v>4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318"/>
    </row>
    <row r="22" spans="1:71" s="1" customFormat="1" ht="12" customHeight="1">
      <c r="B22" s="19"/>
      <c r="C22" s="20"/>
      <c r="D22" s="27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318"/>
    </row>
    <row r="23" spans="1:71" s="1" customFormat="1" ht="47.25" customHeight="1">
      <c r="B23" s="19"/>
      <c r="C23" s="20"/>
      <c r="D23" s="20"/>
      <c r="E23" s="325" t="s">
        <v>37</v>
      </c>
      <c r="F23" s="325"/>
      <c r="G23" s="325"/>
      <c r="H23" s="325"/>
      <c r="I23" s="325"/>
      <c r="J23" s="325"/>
      <c r="K23" s="325"/>
      <c r="L23" s="325"/>
      <c r="M23" s="325"/>
      <c r="N23" s="325"/>
      <c r="O23" s="325"/>
      <c r="P23" s="325"/>
      <c r="Q23" s="325"/>
      <c r="R23" s="325"/>
      <c r="S23" s="325"/>
      <c r="T23" s="325"/>
      <c r="U23" s="325"/>
      <c r="V23" s="325"/>
      <c r="W23" s="325"/>
      <c r="X23" s="325"/>
      <c r="Y23" s="325"/>
      <c r="Z23" s="325"/>
      <c r="AA23" s="325"/>
      <c r="AB23" s="325"/>
      <c r="AC23" s="325"/>
      <c r="AD23" s="325"/>
      <c r="AE23" s="325"/>
      <c r="AF23" s="325"/>
      <c r="AG23" s="325"/>
      <c r="AH23" s="325"/>
      <c r="AI23" s="325"/>
      <c r="AJ23" s="325"/>
      <c r="AK23" s="325"/>
      <c r="AL23" s="325"/>
      <c r="AM23" s="325"/>
      <c r="AN23" s="325"/>
      <c r="AO23" s="20"/>
      <c r="AP23" s="20"/>
      <c r="AQ23" s="20"/>
      <c r="AR23" s="18"/>
      <c r="BE23" s="318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318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318"/>
    </row>
    <row r="26" spans="1:71" s="2" customFormat="1" ht="25.9" customHeight="1">
      <c r="A26" s="32"/>
      <c r="B26" s="33"/>
      <c r="C26" s="34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26">
        <f>ROUND(AG54,2)</f>
        <v>0</v>
      </c>
      <c r="AL26" s="327"/>
      <c r="AM26" s="327"/>
      <c r="AN26" s="327"/>
      <c r="AO26" s="327"/>
      <c r="AP26" s="34"/>
      <c r="AQ26" s="34"/>
      <c r="AR26" s="37"/>
      <c r="BE26" s="318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318"/>
    </row>
    <row r="28" spans="1:71" s="2" customFormat="1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28" t="s">
        <v>39</v>
      </c>
      <c r="M28" s="328"/>
      <c r="N28" s="328"/>
      <c r="O28" s="328"/>
      <c r="P28" s="328"/>
      <c r="Q28" s="34"/>
      <c r="R28" s="34"/>
      <c r="S28" s="34"/>
      <c r="T28" s="34"/>
      <c r="U28" s="34"/>
      <c r="V28" s="34"/>
      <c r="W28" s="328" t="s">
        <v>40</v>
      </c>
      <c r="X28" s="328"/>
      <c r="Y28" s="328"/>
      <c r="Z28" s="328"/>
      <c r="AA28" s="328"/>
      <c r="AB28" s="328"/>
      <c r="AC28" s="328"/>
      <c r="AD28" s="328"/>
      <c r="AE28" s="328"/>
      <c r="AF28" s="34"/>
      <c r="AG28" s="34"/>
      <c r="AH28" s="34"/>
      <c r="AI28" s="34"/>
      <c r="AJ28" s="34"/>
      <c r="AK28" s="328" t="s">
        <v>41</v>
      </c>
      <c r="AL28" s="328"/>
      <c r="AM28" s="328"/>
      <c r="AN28" s="328"/>
      <c r="AO28" s="328"/>
      <c r="AP28" s="34"/>
      <c r="AQ28" s="34"/>
      <c r="AR28" s="37"/>
      <c r="BE28" s="318"/>
    </row>
    <row r="29" spans="1:71" s="3" customFormat="1" ht="14.45" customHeight="1">
      <c r="B29" s="38"/>
      <c r="C29" s="39"/>
      <c r="D29" s="27" t="s">
        <v>42</v>
      </c>
      <c r="E29" s="39"/>
      <c r="F29" s="27" t="s">
        <v>43</v>
      </c>
      <c r="G29" s="39"/>
      <c r="H29" s="39"/>
      <c r="I29" s="39"/>
      <c r="J29" s="39"/>
      <c r="K29" s="39"/>
      <c r="L29" s="331">
        <v>0.21</v>
      </c>
      <c r="M29" s="330"/>
      <c r="N29" s="330"/>
      <c r="O29" s="330"/>
      <c r="P29" s="330"/>
      <c r="Q29" s="39"/>
      <c r="R29" s="39"/>
      <c r="S29" s="39"/>
      <c r="T29" s="39"/>
      <c r="U29" s="39"/>
      <c r="V29" s="39"/>
      <c r="W29" s="329">
        <f>ROUND(AZ54, 2)</f>
        <v>0</v>
      </c>
      <c r="X29" s="330"/>
      <c r="Y29" s="330"/>
      <c r="Z29" s="330"/>
      <c r="AA29" s="330"/>
      <c r="AB29" s="330"/>
      <c r="AC29" s="330"/>
      <c r="AD29" s="330"/>
      <c r="AE29" s="330"/>
      <c r="AF29" s="39"/>
      <c r="AG29" s="39"/>
      <c r="AH29" s="39"/>
      <c r="AI29" s="39"/>
      <c r="AJ29" s="39"/>
      <c r="AK29" s="329">
        <f>ROUND(AV54, 2)</f>
        <v>0</v>
      </c>
      <c r="AL29" s="330"/>
      <c r="AM29" s="330"/>
      <c r="AN29" s="330"/>
      <c r="AO29" s="330"/>
      <c r="AP29" s="39"/>
      <c r="AQ29" s="39"/>
      <c r="AR29" s="40"/>
      <c r="BE29" s="319"/>
    </row>
    <row r="30" spans="1:71" s="3" customFormat="1" ht="14.45" customHeight="1">
      <c r="B30" s="38"/>
      <c r="C30" s="39"/>
      <c r="D30" s="39"/>
      <c r="E30" s="39"/>
      <c r="F30" s="27" t="s">
        <v>44</v>
      </c>
      <c r="G30" s="39"/>
      <c r="H30" s="39"/>
      <c r="I30" s="39"/>
      <c r="J30" s="39"/>
      <c r="K30" s="39"/>
      <c r="L30" s="331">
        <v>0.15</v>
      </c>
      <c r="M30" s="330"/>
      <c r="N30" s="330"/>
      <c r="O30" s="330"/>
      <c r="P30" s="330"/>
      <c r="Q30" s="39"/>
      <c r="R30" s="39"/>
      <c r="S30" s="39"/>
      <c r="T30" s="39"/>
      <c r="U30" s="39"/>
      <c r="V30" s="39"/>
      <c r="W30" s="329">
        <f>ROUND(BA54, 2)</f>
        <v>0</v>
      </c>
      <c r="X30" s="330"/>
      <c r="Y30" s="330"/>
      <c r="Z30" s="330"/>
      <c r="AA30" s="330"/>
      <c r="AB30" s="330"/>
      <c r="AC30" s="330"/>
      <c r="AD30" s="330"/>
      <c r="AE30" s="330"/>
      <c r="AF30" s="39"/>
      <c r="AG30" s="39"/>
      <c r="AH30" s="39"/>
      <c r="AI30" s="39"/>
      <c r="AJ30" s="39"/>
      <c r="AK30" s="329">
        <f>ROUND(AW54, 2)</f>
        <v>0</v>
      </c>
      <c r="AL30" s="330"/>
      <c r="AM30" s="330"/>
      <c r="AN30" s="330"/>
      <c r="AO30" s="330"/>
      <c r="AP30" s="39"/>
      <c r="AQ30" s="39"/>
      <c r="AR30" s="40"/>
      <c r="BE30" s="319"/>
    </row>
    <row r="31" spans="1:71" s="3" customFormat="1" ht="14.45" hidden="1" customHeight="1">
      <c r="B31" s="38"/>
      <c r="C31" s="39"/>
      <c r="D31" s="39"/>
      <c r="E31" s="39"/>
      <c r="F31" s="27" t="s">
        <v>45</v>
      </c>
      <c r="G31" s="39"/>
      <c r="H31" s="39"/>
      <c r="I31" s="39"/>
      <c r="J31" s="39"/>
      <c r="K31" s="39"/>
      <c r="L31" s="331">
        <v>0.21</v>
      </c>
      <c r="M31" s="330"/>
      <c r="N31" s="330"/>
      <c r="O31" s="330"/>
      <c r="P31" s="330"/>
      <c r="Q31" s="39"/>
      <c r="R31" s="39"/>
      <c r="S31" s="39"/>
      <c r="T31" s="39"/>
      <c r="U31" s="39"/>
      <c r="V31" s="39"/>
      <c r="W31" s="329">
        <f>ROUND(BB54, 2)</f>
        <v>0</v>
      </c>
      <c r="X31" s="330"/>
      <c r="Y31" s="330"/>
      <c r="Z31" s="330"/>
      <c r="AA31" s="330"/>
      <c r="AB31" s="330"/>
      <c r="AC31" s="330"/>
      <c r="AD31" s="330"/>
      <c r="AE31" s="330"/>
      <c r="AF31" s="39"/>
      <c r="AG31" s="39"/>
      <c r="AH31" s="39"/>
      <c r="AI31" s="39"/>
      <c r="AJ31" s="39"/>
      <c r="AK31" s="329">
        <v>0</v>
      </c>
      <c r="AL31" s="330"/>
      <c r="AM31" s="330"/>
      <c r="AN31" s="330"/>
      <c r="AO31" s="330"/>
      <c r="AP31" s="39"/>
      <c r="AQ31" s="39"/>
      <c r="AR31" s="40"/>
      <c r="BE31" s="319"/>
    </row>
    <row r="32" spans="1:71" s="3" customFormat="1" ht="14.45" hidden="1" customHeight="1">
      <c r="B32" s="38"/>
      <c r="C32" s="39"/>
      <c r="D32" s="39"/>
      <c r="E32" s="39"/>
      <c r="F32" s="27" t="s">
        <v>46</v>
      </c>
      <c r="G32" s="39"/>
      <c r="H32" s="39"/>
      <c r="I32" s="39"/>
      <c r="J32" s="39"/>
      <c r="K32" s="39"/>
      <c r="L32" s="331">
        <v>0.15</v>
      </c>
      <c r="M32" s="330"/>
      <c r="N32" s="330"/>
      <c r="O32" s="330"/>
      <c r="P32" s="330"/>
      <c r="Q32" s="39"/>
      <c r="R32" s="39"/>
      <c r="S32" s="39"/>
      <c r="T32" s="39"/>
      <c r="U32" s="39"/>
      <c r="V32" s="39"/>
      <c r="W32" s="329">
        <f>ROUND(BC54, 2)</f>
        <v>0</v>
      </c>
      <c r="X32" s="330"/>
      <c r="Y32" s="330"/>
      <c r="Z32" s="330"/>
      <c r="AA32" s="330"/>
      <c r="AB32" s="330"/>
      <c r="AC32" s="330"/>
      <c r="AD32" s="330"/>
      <c r="AE32" s="330"/>
      <c r="AF32" s="39"/>
      <c r="AG32" s="39"/>
      <c r="AH32" s="39"/>
      <c r="AI32" s="39"/>
      <c r="AJ32" s="39"/>
      <c r="AK32" s="329">
        <v>0</v>
      </c>
      <c r="AL32" s="330"/>
      <c r="AM32" s="330"/>
      <c r="AN32" s="330"/>
      <c r="AO32" s="330"/>
      <c r="AP32" s="39"/>
      <c r="AQ32" s="39"/>
      <c r="AR32" s="40"/>
      <c r="BE32" s="319"/>
    </row>
    <row r="33" spans="1:57" s="3" customFormat="1" ht="14.45" hidden="1" customHeight="1">
      <c r="B33" s="38"/>
      <c r="C33" s="39"/>
      <c r="D33" s="39"/>
      <c r="E33" s="39"/>
      <c r="F33" s="27" t="s">
        <v>47</v>
      </c>
      <c r="G33" s="39"/>
      <c r="H33" s="39"/>
      <c r="I33" s="39"/>
      <c r="J33" s="39"/>
      <c r="K33" s="39"/>
      <c r="L33" s="331">
        <v>0</v>
      </c>
      <c r="M33" s="330"/>
      <c r="N33" s="330"/>
      <c r="O33" s="330"/>
      <c r="P33" s="330"/>
      <c r="Q33" s="39"/>
      <c r="R33" s="39"/>
      <c r="S33" s="39"/>
      <c r="T33" s="39"/>
      <c r="U33" s="39"/>
      <c r="V33" s="39"/>
      <c r="W33" s="329">
        <f>ROUND(BD54, 2)</f>
        <v>0</v>
      </c>
      <c r="X33" s="330"/>
      <c r="Y33" s="330"/>
      <c r="Z33" s="330"/>
      <c r="AA33" s="330"/>
      <c r="AB33" s="330"/>
      <c r="AC33" s="330"/>
      <c r="AD33" s="330"/>
      <c r="AE33" s="330"/>
      <c r="AF33" s="39"/>
      <c r="AG33" s="39"/>
      <c r="AH33" s="39"/>
      <c r="AI33" s="39"/>
      <c r="AJ33" s="39"/>
      <c r="AK33" s="329">
        <v>0</v>
      </c>
      <c r="AL33" s="330"/>
      <c r="AM33" s="330"/>
      <c r="AN33" s="330"/>
      <c r="AO33" s="330"/>
      <c r="AP33" s="39"/>
      <c r="AQ33" s="39"/>
      <c r="AR33" s="40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32"/>
    </row>
    <row r="35" spans="1:57" s="2" customFormat="1" ht="25.9" customHeight="1">
      <c r="A35" s="32"/>
      <c r="B35" s="33"/>
      <c r="C35" s="41"/>
      <c r="D35" s="42" t="s">
        <v>48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49</v>
      </c>
      <c r="U35" s="43"/>
      <c r="V35" s="43"/>
      <c r="W35" s="43"/>
      <c r="X35" s="335" t="s">
        <v>50</v>
      </c>
      <c r="Y35" s="333"/>
      <c r="Z35" s="333"/>
      <c r="AA35" s="333"/>
      <c r="AB35" s="333"/>
      <c r="AC35" s="43"/>
      <c r="AD35" s="43"/>
      <c r="AE35" s="43"/>
      <c r="AF35" s="43"/>
      <c r="AG35" s="43"/>
      <c r="AH35" s="43"/>
      <c r="AI35" s="43"/>
      <c r="AJ35" s="43"/>
      <c r="AK35" s="332">
        <f>SUM(AK26:AK33)</f>
        <v>0</v>
      </c>
      <c r="AL35" s="333"/>
      <c r="AM35" s="333"/>
      <c r="AN35" s="333"/>
      <c r="AO35" s="33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6.95" customHeight="1">
      <c r="A37" s="32"/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  <c r="BE37" s="32"/>
    </row>
    <row r="41" spans="1:57" s="2" customFormat="1" ht="6.95" customHeight="1">
      <c r="A41" s="32"/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  <c r="BE41" s="32"/>
    </row>
    <row r="42" spans="1:57" s="2" customFormat="1" ht="24.95" customHeight="1">
      <c r="A42" s="32"/>
      <c r="B42" s="33"/>
      <c r="C42" s="21" t="s">
        <v>51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  <c r="BE42" s="32"/>
    </row>
    <row r="43" spans="1:57" s="2" customFormat="1" ht="6.95" customHeight="1">
      <c r="A43" s="32"/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  <c r="BE43" s="32"/>
    </row>
    <row r="44" spans="1:57" s="4" customFormat="1" ht="12" customHeight="1">
      <c r="B44" s="49"/>
      <c r="C44" s="27" t="s">
        <v>13</v>
      </c>
      <c r="D44" s="50"/>
      <c r="E44" s="50"/>
      <c r="F44" s="50"/>
      <c r="G44" s="50"/>
      <c r="H44" s="50"/>
      <c r="I44" s="50"/>
      <c r="J44" s="50"/>
      <c r="K44" s="50"/>
      <c r="L44" s="50" t="str">
        <f>K5</f>
        <v>64022xxxx(1)</v>
      </c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1"/>
    </row>
    <row r="45" spans="1:57" s="5" customFormat="1" ht="36.950000000000003" customHeight="1">
      <c r="B45" s="52"/>
      <c r="C45" s="53" t="s">
        <v>16</v>
      </c>
      <c r="D45" s="54"/>
      <c r="E45" s="54"/>
      <c r="F45" s="54"/>
      <c r="G45" s="54"/>
      <c r="H45" s="54"/>
      <c r="I45" s="54"/>
      <c r="J45" s="54"/>
      <c r="K45" s="54"/>
      <c r="L45" s="293" t="str">
        <f>K6</f>
        <v>Oprava zabezpečovacího zařízení na trati Česká Třebová - Kolín(mimo)</v>
      </c>
      <c r="M45" s="294"/>
      <c r="N45" s="294"/>
      <c r="O45" s="294"/>
      <c r="P45" s="294"/>
      <c r="Q45" s="294"/>
      <c r="R45" s="294"/>
      <c r="S45" s="294"/>
      <c r="T45" s="294"/>
      <c r="U45" s="294"/>
      <c r="V45" s="294"/>
      <c r="W45" s="294"/>
      <c r="X45" s="294"/>
      <c r="Y45" s="294"/>
      <c r="Z45" s="294"/>
      <c r="AA45" s="294"/>
      <c r="AB45" s="294"/>
      <c r="AC45" s="294"/>
      <c r="AD45" s="294"/>
      <c r="AE45" s="294"/>
      <c r="AF45" s="294"/>
      <c r="AG45" s="294"/>
      <c r="AH45" s="294"/>
      <c r="AI45" s="294"/>
      <c r="AJ45" s="294"/>
      <c r="AK45" s="294"/>
      <c r="AL45" s="294"/>
      <c r="AM45" s="294"/>
      <c r="AN45" s="294"/>
      <c r="AO45" s="294"/>
      <c r="AP45" s="54"/>
      <c r="AQ45" s="54"/>
      <c r="AR45" s="55"/>
    </row>
    <row r="46" spans="1:57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  <c r="BE46" s="32"/>
    </row>
    <row r="47" spans="1:57" s="2" customFormat="1" ht="12" customHeight="1">
      <c r="A47" s="32"/>
      <c r="B47" s="33"/>
      <c r="C47" s="27" t="s">
        <v>21</v>
      </c>
      <c r="D47" s="34"/>
      <c r="E47" s="34"/>
      <c r="F47" s="34"/>
      <c r="G47" s="34"/>
      <c r="H47" s="34"/>
      <c r="I47" s="34"/>
      <c r="J47" s="34"/>
      <c r="K47" s="34"/>
      <c r="L47" s="56" t="str">
        <f>IF(K8="","",K8)</f>
        <v xml:space="preserve"> obvod SSZT Pce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23</v>
      </c>
      <c r="AJ47" s="34"/>
      <c r="AK47" s="34"/>
      <c r="AL47" s="34"/>
      <c r="AM47" s="295" t="str">
        <f>IF(AN8= "","",AN8)</f>
        <v>30. 6. 2022</v>
      </c>
      <c r="AN47" s="295"/>
      <c r="AO47" s="34"/>
      <c r="AP47" s="34"/>
      <c r="AQ47" s="34"/>
      <c r="AR47" s="37"/>
      <c r="BE47" s="32"/>
    </row>
    <row r="48" spans="1:57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  <c r="BE48" s="32"/>
    </row>
    <row r="49" spans="1:91" s="2" customFormat="1" ht="15.2" customHeight="1">
      <c r="A49" s="32"/>
      <c r="B49" s="33"/>
      <c r="C49" s="27" t="s">
        <v>25</v>
      </c>
      <c r="D49" s="34"/>
      <c r="E49" s="34"/>
      <c r="F49" s="34"/>
      <c r="G49" s="34"/>
      <c r="H49" s="34"/>
      <c r="I49" s="34"/>
      <c r="J49" s="34"/>
      <c r="K49" s="34"/>
      <c r="L49" s="50" t="str">
        <f>IF(E11= "","",E11)</f>
        <v>OŘ HKR SSZT Pce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31</v>
      </c>
      <c r="AJ49" s="34"/>
      <c r="AK49" s="34"/>
      <c r="AL49" s="34"/>
      <c r="AM49" s="296" t="str">
        <f>IF(E17="","",E17)</f>
        <v xml:space="preserve"> </v>
      </c>
      <c r="AN49" s="297"/>
      <c r="AO49" s="297"/>
      <c r="AP49" s="297"/>
      <c r="AQ49" s="34"/>
      <c r="AR49" s="37"/>
      <c r="AS49" s="298" t="s">
        <v>52</v>
      </c>
      <c r="AT49" s="299"/>
      <c r="AU49" s="58"/>
      <c r="AV49" s="58"/>
      <c r="AW49" s="58"/>
      <c r="AX49" s="58"/>
      <c r="AY49" s="58"/>
      <c r="AZ49" s="58"/>
      <c r="BA49" s="58"/>
      <c r="BB49" s="58"/>
      <c r="BC49" s="58"/>
      <c r="BD49" s="59"/>
      <c r="BE49" s="32"/>
    </row>
    <row r="50" spans="1:91" s="2" customFormat="1" ht="15.2" customHeight="1">
      <c r="A50" s="32"/>
      <c r="B50" s="33"/>
      <c r="C50" s="27" t="s">
        <v>29</v>
      </c>
      <c r="D50" s="34"/>
      <c r="E50" s="34"/>
      <c r="F50" s="34"/>
      <c r="G50" s="34"/>
      <c r="H50" s="34"/>
      <c r="I50" s="34"/>
      <c r="J50" s="34"/>
      <c r="K50" s="34"/>
      <c r="L50" s="50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34</v>
      </c>
      <c r="AJ50" s="34"/>
      <c r="AK50" s="34"/>
      <c r="AL50" s="34"/>
      <c r="AM50" s="296" t="str">
        <f>IF(E20="","",E20)</f>
        <v>Signálprojekt</v>
      </c>
      <c r="AN50" s="297"/>
      <c r="AO50" s="297"/>
      <c r="AP50" s="297"/>
      <c r="AQ50" s="34"/>
      <c r="AR50" s="37"/>
      <c r="AS50" s="300"/>
      <c r="AT50" s="301"/>
      <c r="AU50" s="60"/>
      <c r="AV50" s="60"/>
      <c r="AW50" s="60"/>
      <c r="AX50" s="60"/>
      <c r="AY50" s="60"/>
      <c r="AZ50" s="60"/>
      <c r="BA50" s="60"/>
      <c r="BB50" s="60"/>
      <c r="BC50" s="60"/>
      <c r="BD50" s="61"/>
      <c r="BE50" s="32"/>
    </row>
    <row r="51" spans="1:91" s="2" customFormat="1" ht="10.9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302"/>
      <c r="AT51" s="303"/>
      <c r="AU51" s="62"/>
      <c r="AV51" s="62"/>
      <c r="AW51" s="62"/>
      <c r="AX51" s="62"/>
      <c r="AY51" s="62"/>
      <c r="AZ51" s="62"/>
      <c r="BA51" s="62"/>
      <c r="BB51" s="62"/>
      <c r="BC51" s="62"/>
      <c r="BD51" s="63"/>
      <c r="BE51" s="32"/>
    </row>
    <row r="52" spans="1:91" s="2" customFormat="1" ht="29.25" customHeight="1">
      <c r="A52" s="32"/>
      <c r="B52" s="33"/>
      <c r="C52" s="304" t="s">
        <v>53</v>
      </c>
      <c r="D52" s="305"/>
      <c r="E52" s="305"/>
      <c r="F52" s="305"/>
      <c r="G52" s="305"/>
      <c r="H52" s="64"/>
      <c r="I52" s="307" t="s">
        <v>54</v>
      </c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6" t="s">
        <v>55</v>
      </c>
      <c r="AH52" s="305"/>
      <c r="AI52" s="305"/>
      <c r="AJ52" s="305"/>
      <c r="AK52" s="305"/>
      <c r="AL52" s="305"/>
      <c r="AM52" s="305"/>
      <c r="AN52" s="307" t="s">
        <v>56</v>
      </c>
      <c r="AO52" s="305"/>
      <c r="AP52" s="305"/>
      <c r="AQ52" s="65" t="s">
        <v>57</v>
      </c>
      <c r="AR52" s="37"/>
      <c r="AS52" s="66" t="s">
        <v>58</v>
      </c>
      <c r="AT52" s="67" t="s">
        <v>59</v>
      </c>
      <c r="AU52" s="67" t="s">
        <v>60</v>
      </c>
      <c r="AV52" s="67" t="s">
        <v>61</v>
      </c>
      <c r="AW52" s="67" t="s">
        <v>62</v>
      </c>
      <c r="AX52" s="67" t="s">
        <v>63</v>
      </c>
      <c r="AY52" s="67" t="s">
        <v>64</v>
      </c>
      <c r="AZ52" s="67" t="s">
        <v>65</v>
      </c>
      <c r="BA52" s="67" t="s">
        <v>66</v>
      </c>
      <c r="BB52" s="67" t="s">
        <v>67</v>
      </c>
      <c r="BC52" s="67" t="s">
        <v>68</v>
      </c>
      <c r="BD52" s="68" t="s">
        <v>69</v>
      </c>
      <c r="BE52" s="32"/>
    </row>
    <row r="53" spans="1:91" s="2" customFormat="1" ht="10.9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9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1"/>
      <c r="BE53" s="32"/>
    </row>
    <row r="54" spans="1:91" s="6" customFormat="1" ht="32.450000000000003" customHeight="1">
      <c r="B54" s="72"/>
      <c r="C54" s="73" t="s">
        <v>70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  <c r="O54" s="74"/>
      <c r="P54" s="74"/>
      <c r="Q54" s="74"/>
      <c r="R54" s="74"/>
      <c r="S54" s="74"/>
      <c r="T54" s="74"/>
      <c r="U54" s="74"/>
      <c r="V54" s="74"/>
      <c r="W54" s="74"/>
      <c r="X54" s="74"/>
      <c r="Y54" s="74"/>
      <c r="Z54" s="74"/>
      <c r="AA54" s="74"/>
      <c r="AB54" s="74"/>
      <c r="AC54" s="74"/>
      <c r="AD54" s="74"/>
      <c r="AE54" s="74"/>
      <c r="AF54" s="74"/>
      <c r="AG54" s="315">
        <f>ROUND(AG55+SUM(AG56:AG59)+AG62,2)</f>
        <v>0</v>
      </c>
      <c r="AH54" s="315"/>
      <c r="AI54" s="315"/>
      <c r="AJ54" s="315"/>
      <c r="AK54" s="315"/>
      <c r="AL54" s="315"/>
      <c r="AM54" s="315"/>
      <c r="AN54" s="316">
        <f t="shared" ref="AN54:AN62" si="0">SUM(AG54,AT54)</f>
        <v>0</v>
      </c>
      <c r="AO54" s="316"/>
      <c r="AP54" s="316"/>
      <c r="AQ54" s="76" t="s">
        <v>19</v>
      </c>
      <c r="AR54" s="77"/>
      <c r="AS54" s="78">
        <f>ROUND(AS55+SUM(AS56:AS59)+AS62,2)</f>
        <v>0</v>
      </c>
      <c r="AT54" s="79">
        <f t="shared" ref="AT54:AT62" si="1">ROUND(SUM(AV54:AW54),2)</f>
        <v>0</v>
      </c>
      <c r="AU54" s="80">
        <f>ROUND(AU55+SUM(AU56:AU59)+AU62,5)</f>
        <v>0</v>
      </c>
      <c r="AV54" s="79">
        <f>ROUND(AZ54*L29,2)</f>
        <v>0</v>
      </c>
      <c r="AW54" s="79">
        <f>ROUND(BA54*L30,2)</f>
        <v>0</v>
      </c>
      <c r="AX54" s="79">
        <f>ROUND(BB54*L29,2)</f>
        <v>0</v>
      </c>
      <c r="AY54" s="79">
        <f>ROUND(BC54*L30,2)</f>
        <v>0</v>
      </c>
      <c r="AZ54" s="79">
        <f>ROUND(AZ55+SUM(AZ56:AZ59)+AZ62,2)</f>
        <v>0</v>
      </c>
      <c r="BA54" s="79">
        <f>ROUND(BA55+SUM(BA56:BA59)+BA62,2)</f>
        <v>0</v>
      </c>
      <c r="BB54" s="79">
        <f>ROUND(BB55+SUM(BB56:BB59)+BB62,2)</f>
        <v>0</v>
      </c>
      <c r="BC54" s="79">
        <f>ROUND(BC55+SUM(BC56:BC59)+BC62,2)</f>
        <v>0</v>
      </c>
      <c r="BD54" s="81">
        <f>ROUND(BD55+SUM(BD56:BD59)+BD62,2)</f>
        <v>0</v>
      </c>
      <c r="BS54" s="82" t="s">
        <v>71</v>
      </c>
      <c r="BT54" s="82" t="s">
        <v>72</v>
      </c>
      <c r="BU54" s="83" t="s">
        <v>73</v>
      </c>
      <c r="BV54" s="82" t="s">
        <v>74</v>
      </c>
      <c r="BW54" s="82" t="s">
        <v>5</v>
      </c>
      <c r="BX54" s="82" t="s">
        <v>75</v>
      </c>
      <c r="CL54" s="82" t="s">
        <v>19</v>
      </c>
    </row>
    <row r="55" spans="1:91" s="7" customFormat="1" ht="16.5" customHeight="1">
      <c r="A55" s="84" t="s">
        <v>76</v>
      </c>
      <c r="B55" s="85"/>
      <c r="C55" s="86"/>
      <c r="D55" s="308" t="s">
        <v>77</v>
      </c>
      <c r="E55" s="308"/>
      <c r="F55" s="308"/>
      <c r="G55" s="308"/>
      <c r="H55" s="308"/>
      <c r="I55" s="87"/>
      <c r="J55" s="308" t="s">
        <v>78</v>
      </c>
      <c r="K55" s="308"/>
      <c r="L55" s="308"/>
      <c r="M55" s="308"/>
      <c r="N55" s="308"/>
      <c r="O55" s="308"/>
      <c r="P55" s="308"/>
      <c r="Q55" s="308"/>
      <c r="R55" s="308"/>
      <c r="S55" s="308"/>
      <c r="T55" s="308"/>
      <c r="U55" s="308"/>
      <c r="V55" s="308"/>
      <c r="W55" s="308"/>
      <c r="X55" s="308"/>
      <c r="Y55" s="308"/>
      <c r="Z55" s="308"/>
      <c r="AA55" s="308"/>
      <c r="AB55" s="308"/>
      <c r="AC55" s="308"/>
      <c r="AD55" s="308"/>
      <c r="AE55" s="308"/>
      <c r="AF55" s="308"/>
      <c r="AG55" s="309">
        <f>'PS 01 - Uhersko - Moravany'!J30</f>
        <v>0</v>
      </c>
      <c r="AH55" s="310"/>
      <c r="AI55" s="310"/>
      <c r="AJ55" s="310"/>
      <c r="AK55" s="310"/>
      <c r="AL55" s="310"/>
      <c r="AM55" s="310"/>
      <c r="AN55" s="309">
        <f t="shared" si="0"/>
        <v>0</v>
      </c>
      <c r="AO55" s="310"/>
      <c r="AP55" s="310"/>
      <c r="AQ55" s="88" t="s">
        <v>79</v>
      </c>
      <c r="AR55" s="89"/>
      <c r="AS55" s="90">
        <v>0</v>
      </c>
      <c r="AT55" s="91">
        <f t="shared" si="1"/>
        <v>0</v>
      </c>
      <c r="AU55" s="92">
        <f>'PS 01 - Uhersko - Moravany'!P80</f>
        <v>0</v>
      </c>
      <c r="AV55" s="91">
        <f>'PS 01 - Uhersko - Moravany'!J33</f>
        <v>0</v>
      </c>
      <c r="AW55" s="91">
        <f>'PS 01 - Uhersko - Moravany'!J34</f>
        <v>0</v>
      </c>
      <c r="AX55" s="91">
        <f>'PS 01 - Uhersko - Moravany'!J35</f>
        <v>0</v>
      </c>
      <c r="AY55" s="91">
        <f>'PS 01 - Uhersko - Moravany'!J36</f>
        <v>0</v>
      </c>
      <c r="AZ55" s="91">
        <f>'PS 01 - Uhersko - Moravany'!F33</f>
        <v>0</v>
      </c>
      <c r="BA55" s="91">
        <f>'PS 01 - Uhersko - Moravany'!F34</f>
        <v>0</v>
      </c>
      <c r="BB55" s="91">
        <f>'PS 01 - Uhersko - Moravany'!F35</f>
        <v>0</v>
      </c>
      <c r="BC55" s="91">
        <f>'PS 01 - Uhersko - Moravany'!F36</f>
        <v>0</v>
      </c>
      <c r="BD55" s="93">
        <f>'PS 01 - Uhersko - Moravany'!F37</f>
        <v>0</v>
      </c>
      <c r="BT55" s="94" t="s">
        <v>80</v>
      </c>
      <c r="BV55" s="94" t="s">
        <v>74</v>
      </c>
      <c r="BW55" s="94" t="s">
        <v>81</v>
      </c>
      <c r="BX55" s="94" t="s">
        <v>5</v>
      </c>
      <c r="CL55" s="94" t="s">
        <v>19</v>
      </c>
      <c r="CM55" s="94" t="s">
        <v>82</v>
      </c>
    </row>
    <row r="56" spans="1:91" s="7" customFormat="1" ht="16.5" customHeight="1">
      <c r="A56" s="84" t="s">
        <v>76</v>
      </c>
      <c r="B56" s="85"/>
      <c r="C56" s="86"/>
      <c r="D56" s="308" t="s">
        <v>83</v>
      </c>
      <c r="E56" s="308"/>
      <c r="F56" s="308"/>
      <c r="G56" s="308"/>
      <c r="H56" s="308"/>
      <c r="I56" s="87"/>
      <c r="J56" s="308" t="s">
        <v>84</v>
      </c>
      <c r="K56" s="308"/>
      <c r="L56" s="308"/>
      <c r="M56" s="308"/>
      <c r="N56" s="308"/>
      <c r="O56" s="308"/>
      <c r="P56" s="308"/>
      <c r="Q56" s="308"/>
      <c r="R56" s="308"/>
      <c r="S56" s="308"/>
      <c r="T56" s="308"/>
      <c r="U56" s="308"/>
      <c r="V56" s="308"/>
      <c r="W56" s="308"/>
      <c r="X56" s="308"/>
      <c r="Y56" s="308"/>
      <c r="Z56" s="308"/>
      <c r="AA56" s="308"/>
      <c r="AB56" s="308"/>
      <c r="AC56" s="308"/>
      <c r="AD56" s="308"/>
      <c r="AE56" s="308"/>
      <c r="AF56" s="308"/>
      <c r="AG56" s="309">
        <f>'PS 02 - Moravany - Kostěnice'!J30</f>
        <v>0</v>
      </c>
      <c r="AH56" s="310"/>
      <c r="AI56" s="310"/>
      <c r="AJ56" s="310"/>
      <c r="AK56" s="310"/>
      <c r="AL56" s="310"/>
      <c r="AM56" s="310"/>
      <c r="AN56" s="309">
        <f t="shared" si="0"/>
        <v>0</v>
      </c>
      <c r="AO56" s="310"/>
      <c r="AP56" s="310"/>
      <c r="AQ56" s="88" t="s">
        <v>79</v>
      </c>
      <c r="AR56" s="89"/>
      <c r="AS56" s="90">
        <v>0</v>
      </c>
      <c r="AT56" s="91">
        <f t="shared" si="1"/>
        <v>0</v>
      </c>
      <c r="AU56" s="92">
        <f>'PS 02 - Moravany - Kostěnice'!P80</f>
        <v>0</v>
      </c>
      <c r="AV56" s="91">
        <f>'PS 02 - Moravany - Kostěnice'!J33</f>
        <v>0</v>
      </c>
      <c r="AW56" s="91">
        <f>'PS 02 - Moravany - Kostěnice'!J34</f>
        <v>0</v>
      </c>
      <c r="AX56" s="91">
        <f>'PS 02 - Moravany - Kostěnice'!J35</f>
        <v>0</v>
      </c>
      <c r="AY56" s="91">
        <f>'PS 02 - Moravany - Kostěnice'!J36</f>
        <v>0</v>
      </c>
      <c r="AZ56" s="91">
        <f>'PS 02 - Moravany - Kostěnice'!F33</f>
        <v>0</v>
      </c>
      <c r="BA56" s="91">
        <f>'PS 02 - Moravany - Kostěnice'!F34</f>
        <v>0</v>
      </c>
      <c r="BB56" s="91">
        <f>'PS 02 - Moravany - Kostěnice'!F35</f>
        <v>0</v>
      </c>
      <c r="BC56" s="91">
        <f>'PS 02 - Moravany - Kostěnice'!F36</f>
        <v>0</v>
      </c>
      <c r="BD56" s="93">
        <f>'PS 02 - Moravany - Kostěnice'!F37</f>
        <v>0</v>
      </c>
      <c r="BT56" s="94" t="s">
        <v>80</v>
      </c>
      <c r="BV56" s="94" t="s">
        <v>74</v>
      </c>
      <c r="BW56" s="94" t="s">
        <v>85</v>
      </c>
      <c r="BX56" s="94" t="s">
        <v>5</v>
      </c>
      <c r="CL56" s="94" t="s">
        <v>19</v>
      </c>
      <c r="CM56" s="94" t="s">
        <v>82</v>
      </c>
    </row>
    <row r="57" spans="1:91" s="7" customFormat="1" ht="16.5" customHeight="1">
      <c r="A57" s="84" t="s">
        <v>76</v>
      </c>
      <c r="B57" s="85"/>
      <c r="C57" s="86"/>
      <c r="D57" s="308" t="s">
        <v>86</v>
      </c>
      <c r="E57" s="308"/>
      <c r="F57" s="308"/>
      <c r="G57" s="308"/>
      <c r="H57" s="308"/>
      <c r="I57" s="87"/>
      <c r="J57" s="308" t="s">
        <v>87</v>
      </c>
      <c r="K57" s="308"/>
      <c r="L57" s="308"/>
      <c r="M57" s="308"/>
      <c r="N57" s="308"/>
      <c r="O57" s="308"/>
      <c r="P57" s="308"/>
      <c r="Q57" s="308"/>
      <c r="R57" s="308"/>
      <c r="S57" s="308"/>
      <c r="T57" s="308"/>
      <c r="U57" s="308"/>
      <c r="V57" s="308"/>
      <c r="W57" s="308"/>
      <c r="X57" s="308"/>
      <c r="Y57" s="308"/>
      <c r="Z57" s="308"/>
      <c r="AA57" s="308"/>
      <c r="AB57" s="308"/>
      <c r="AC57" s="308"/>
      <c r="AD57" s="308"/>
      <c r="AE57" s="308"/>
      <c r="AF57" s="308"/>
      <c r="AG57" s="309">
        <f>'PS 03 - Kostěnice - Pardu...'!J30</f>
        <v>0</v>
      </c>
      <c r="AH57" s="310"/>
      <c r="AI57" s="310"/>
      <c r="AJ57" s="310"/>
      <c r="AK57" s="310"/>
      <c r="AL57" s="310"/>
      <c r="AM57" s="310"/>
      <c r="AN57" s="309">
        <f t="shared" si="0"/>
        <v>0</v>
      </c>
      <c r="AO57" s="310"/>
      <c r="AP57" s="310"/>
      <c r="AQ57" s="88" t="s">
        <v>79</v>
      </c>
      <c r="AR57" s="89"/>
      <c r="AS57" s="90">
        <v>0</v>
      </c>
      <c r="AT57" s="91">
        <f t="shared" si="1"/>
        <v>0</v>
      </c>
      <c r="AU57" s="92">
        <f>'PS 03 - Kostěnice - Pardu...'!P80</f>
        <v>0</v>
      </c>
      <c r="AV57" s="91">
        <f>'PS 03 - Kostěnice - Pardu...'!J33</f>
        <v>0</v>
      </c>
      <c r="AW57" s="91">
        <f>'PS 03 - Kostěnice - Pardu...'!J34</f>
        <v>0</v>
      </c>
      <c r="AX57" s="91">
        <f>'PS 03 - Kostěnice - Pardu...'!J35</f>
        <v>0</v>
      </c>
      <c r="AY57" s="91">
        <f>'PS 03 - Kostěnice - Pardu...'!J36</f>
        <v>0</v>
      </c>
      <c r="AZ57" s="91">
        <f>'PS 03 - Kostěnice - Pardu...'!F33</f>
        <v>0</v>
      </c>
      <c r="BA57" s="91">
        <f>'PS 03 - Kostěnice - Pardu...'!F34</f>
        <v>0</v>
      </c>
      <c r="BB57" s="91">
        <f>'PS 03 - Kostěnice - Pardu...'!F35</f>
        <v>0</v>
      </c>
      <c r="BC57" s="91">
        <f>'PS 03 - Kostěnice - Pardu...'!F36</f>
        <v>0</v>
      </c>
      <c r="BD57" s="93">
        <f>'PS 03 - Kostěnice - Pardu...'!F37</f>
        <v>0</v>
      </c>
      <c r="BT57" s="94" t="s">
        <v>80</v>
      </c>
      <c r="BV57" s="94" t="s">
        <v>74</v>
      </c>
      <c r="BW57" s="94" t="s">
        <v>88</v>
      </c>
      <c r="BX57" s="94" t="s">
        <v>5</v>
      </c>
      <c r="CL57" s="94" t="s">
        <v>19</v>
      </c>
      <c r="CM57" s="94" t="s">
        <v>82</v>
      </c>
    </row>
    <row r="58" spans="1:91" s="7" customFormat="1" ht="16.5" customHeight="1">
      <c r="A58" s="84" t="s">
        <v>76</v>
      </c>
      <c r="B58" s="85"/>
      <c r="C58" s="86"/>
      <c r="D58" s="308" t="s">
        <v>89</v>
      </c>
      <c r="E58" s="308"/>
      <c r="F58" s="308"/>
      <c r="G58" s="308"/>
      <c r="H58" s="308"/>
      <c r="I58" s="87"/>
      <c r="J58" s="308" t="s">
        <v>90</v>
      </c>
      <c r="K58" s="308"/>
      <c r="L58" s="308"/>
      <c r="M58" s="308"/>
      <c r="N58" s="308"/>
      <c r="O58" s="308"/>
      <c r="P58" s="308"/>
      <c r="Q58" s="308"/>
      <c r="R58" s="308"/>
      <c r="S58" s="308"/>
      <c r="T58" s="308"/>
      <c r="U58" s="308"/>
      <c r="V58" s="308"/>
      <c r="W58" s="308"/>
      <c r="X58" s="308"/>
      <c r="Y58" s="308"/>
      <c r="Z58" s="308"/>
      <c r="AA58" s="308"/>
      <c r="AB58" s="308"/>
      <c r="AC58" s="308"/>
      <c r="AD58" s="308"/>
      <c r="AE58" s="308"/>
      <c r="AF58" s="308"/>
      <c r="AG58" s="309">
        <f>'PS 04 - Pardubice - Přelouč'!J30</f>
        <v>0</v>
      </c>
      <c r="AH58" s="310"/>
      <c r="AI58" s="310"/>
      <c r="AJ58" s="310"/>
      <c r="AK58" s="310"/>
      <c r="AL58" s="310"/>
      <c r="AM58" s="310"/>
      <c r="AN58" s="309">
        <f t="shared" si="0"/>
        <v>0</v>
      </c>
      <c r="AO58" s="310"/>
      <c r="AP58" s="310"/>
      <c r="AQ58" s="88" t="s">
        <v>79</v>
      </c>
      <c r="AR58" s="89"/>
      <c r="AS58" s="90">
        <v>0</v>
      </c>
      <c r="AT58" s="91">
        <f t="shared" si="1"/>
        <v>0</v>
      </c>
      <c r="AU58" s="92">
        <f>'PS 04 - Pardubice - Přelouč'!P80</f>
        <v>0</v>
      </c>
      <c r="AV58" s="91">
        <f>'PS 04 - Pardubice - Přelouč'!J33</f>
        <v>0</v>
      </c>
      <c r="AW58" s="91">
        <f>'PS 04 - Pardubice - Přelouč'!J34</f>
        <v>0</v>
      </c>
      <c r="AX58" s="91">
        <f>'PS 04 - Pardubice - Přelouč'!J35</f>
        <v>0</v>
      </c>
      <c r="AY58" s="91">
        <f>'PS 04 - Pardubice - Přelouč'!J36</f>
        <v>0</v>
      </c>
      <c r="AZ58" s="91">
        <f>'PS 04 - Pardubice - Přelouč'!F33</f>
        <v>0</v>
      </c>
      <c r="BA58" s="91">
        <f>'PS 04 - Pardubice - Přelouč'!F34</f>
        <v>0</v>
      </c>
      <c r="BB58" s="91">
        <f>'PS 04 - Pardubice - Přelouč'!F35</f>
        <v>0</v>
      </c>
      <c r="BC58" s="91">
        <f>'PS 04 - Pardubice - Přelouč'!F36</f>
        <v>0</v>
      </c>
      <c r="BD58" s="93">
        <f>'PS 04 - Pardubice - Přelouč'!F37</f>
        <v>0</v>
      </c>
      <c r="BT58" s="94" t="s">
        <v>80</v>
      </c>
      <c r="BV58" s="94" t="s">
        <v>74</v>
      </c>
      <c r="BW58" s="94" t="s">
        <v>91</v>
      </c>
      <c r="BX58" s="94" t="s">
        <v>5</v>
      </c>
      <c r="CL58" s="94" t="s">
        <v>19</v>
      </c>
      <c r="CM58" s="94" t="s">
        <v>82</v>
      </c>
    </row>
    <row r="59" spans="1:91" s="7" customFormat="1" ht="16.5" customHeight="1">
      <c r="B59" s="85"/>
      <c r="C59" s="86"/>
      <c r="D59" s="308" t="s">
        <v>92</v>
      </c>
      <c r="E59" s="308"/>
      <c r="F59" s="308"/>
      <c r="G59" s="308"/>
      <c r="H59" s="308"/>
      <c r="I59" s="87"/>
      <c r="J59" s="308" t="s">
        <v>93</v>
      </c>
      <c r="K59" s="308"/>
      <c r="L59" s="308"/>
      <c r="M59" s="308"/>
      <c r="N59" s="308"/>
      <c r="O59" s="308"/>
      <c r="P59" s="308"/>
      <c r="Q59" s="308"/>
      <c r="R59" s="308"/>
      <c r="S59" s="308"/>
      <c r="T59" s="308"/>
      <c r="U59" s="308"/>
      <c r="V59" s="308"/>
      <c r="W59" s="308"/>
      <c r="X59" s="308"/>
      <c r="Y59" s="308"/>
      <c r="Z59" s="308"/>
      <c r="AA59" s="308"/>
      <c r="AB59" s="308"/>
      <c r="AC59" s="308"/>
      <c r="AD59" s="308"/>
      <c r="AE59" s="308"/>
      <c r="AF59" s="308"/>
      <c r="AG59" s="311">
        <f>ROUND(SUM(AG60:AG61),2)</f>
        <v>0</v>
      </c>
      <c r="AH59" s="310"/>
      <c r="AI59" s="310"/>
      <c r="AJ59" s="310"/>
      <c r="AK59" s="310"/>
      <c r="AL59" s="310"/>
      <c r="AM59" s="310"/>
      <c r="AN59" s="309">
        <f t="shared" si="0"/>
        <v>0</v>
      </c>
      <c r="AO59" s="310"/>
      <c r="AP59" s="310"/>
      <c r="AQ59" s="88" t="s">
        <v>79</v>
      </c>
      <c r="AR59" s="89"/>
      <c r="AS59" s="90">
        <f>ROUND(SUM(AS60:AS61),2)</f>
        <v>0</v>
      </c>
      <c r="AT59" s="91">
        <f t="shared" si="1"/>
        <v>0</v>
      </c>
      <c r="AU59" s="92">
        <f>ROUND(SUM(AU60:AU61),5)</f>
        <v>0</v>
      </c>
      <c r="AV59" s="91">
        <f>ROUND(AZ59*L29,2)</f>
        <v>0</v>
      </c>
      <c r="AW59" s="91">
        <f>ROUND(BA59*L30,2)</f>
        <v>0</v>
      </c>
      <c r="AX59" s="91">
        <f>ROUND(BB59*L29,2)</f>
        <v>0</v>
      </c>
      <c r="AY59" s="91">
        <f>ROUND(BC59*L30,2)</f>
        <v>0</v>
      </c>
      <c r="AZ59" s="91">
        <f>ROUND(SUM(AZ60:AZ61),2)</f>
        <v>0</v>
      </c>
      <c r="BA59" s="91">
        <f>ROUND(SUM(BA60:BA61),2)</f>
        <v>0</v>
      </c>
      <c r="BB59" s="91">
        <f>ROUND(SUM(BB60:BB61),2)</f>
        <v>0</v>
      </c>
      <c r="BC59" s="91">
        <f>ROUND(SUM(BC60:BC61),2)</f>
        <v>0</v>
      </c>
      <c r="BD59" s="93">
        <f>ROUND(SUM(BD60:BD61),2)</f>
        <v>0</v>
      </c>
      <c r="BS59" s="94" t="s">
        <v>71</v>
      </c>
      <c r="BT59" s="94" t="s">
        <v>80</v>
      </c>
      <c r="BV59" s="94" t="s">
        <v>74</v>
      </c>
      <c r="BW59" s="94" t="s">
        <v>94</v>
      </c>
      <c r="BX59" s="94" t="s">
        <v>5</v>
      </c>
      <c r="CL59" s="94" t="s">
        <v>19</v>
      </c>
      <c r="CM59" s="94" t="s">
        <v>82</v>
      </c>
    </row>
    <row r="60" spans="1:91" s="4" customFormat="1" ht="16.5" customHeight="1">
      <c r="A60" s="84" t="s">
        <v>76</v>
      </c>
      <c r="B60" s="49"/>
      <c r="C60" s="95"/>
      <c r="D60" s="95"/>
      <c r="E60" s="314" t="s">
        <v>92</v>
      </c>
      <c r="F60" s="314"/>
      <c r="G60" s="314"/>
      <c r="H60" s="314"/>
      <c r="I60" s="314"/>
      <c r="J60" s="95"/>
      <c r="K60" s="314" t="s">
        <v>93</v>
      </c>
      <c r="L60" s="314"/>
      <c r="M60" s="314"/>
      <c r="N60" s="314"/>
      <c r="O60" s="314"/>
      <c r="P60" s="314"/>
      <c r="Q60" s="314"/>
      <c r="R60" s="314"/>
      <c r="S60" s="314"/>
      <c r="T60" s="314"/>
      <c r="U60" s="314"/>
      <c r="V60" s="314"/>
      <c r="W60" s="314"/>
      <c r="X60" s="314"/>
      <c r="Y60" s="314"/>
      <c r="Z60" s="314"/>
      <c r="AA60" s="314"/>
      <c r="AB60" s="314"/>
      <c r="AC60" s="314"/>
      <c r="AD60" s="314"/>
      <c r="AE60" s="314"/>
      <c r="AF60" s="314"/>
      <c r="AG60" s="312">
        <f>'PS 05 - PZS Slovany'!J30</f>
        <v>0</v>
      </c>
      <c r="AH60" s="313"/>
      <c r="AI60" s="313"/>
      <c r="AJ60" s="313"/>
      <c r="AK60" s="313"/>
      <c r="AL60" s="313"/>
      <c r="AM60" s="313"/>
      <c r="AN60" s="312">
        <f t="shared" si="0"/>
        <v>0</v>
      </c>
      <c r="AO60" s="313"/>
      <c r="AP60" s="313"/>
      <c r="AQ60" s="96" t="s">
        <v>95</v>
      </c>
      <c r="AR60" s="51"/>
      <c r="AS60" s="97">
        <v>0</v>
      </c>
      <c r="AT60" s="98">
        <f t="shared" si="1"/>
        <v>0</v>
      </c>
      <c r="AU60" s="99">
        <f>'PS 05 - PZS Slovany'!P80</f>
        <v>0</v>
      </c>
      <c r="AV60" s="98">
        <f>'PS 05 - PZS Slovany'!J33</f>
        <v>0</v>
      </c>
      <c r="AW60" s="98">
        <f>'PS 05 - PZS Slovany'!J34</f>
        <v>0</v>
      </c>
      <c r="AX60" s="98">
        <f>'PS 05 - PZS Slovany'!J35</f>
        <v>0</v>
      </c>
      <c r="AY60" s="98">
        <f>'PS 05 - PZS Slovany'!J36</f>
        <v>0</v>
      </c>
      <c r="AZ60" s="98">
        <f>'PS 05 - PZS Slovany'!F33</f>
        <v>0</v>
      </c>
      <c r="BA60" s="98">
        <f>'PS 05 - PZS Slovany'!F34</f>
        <v>0</v>
      </c>
      <c r="BB60" s="98">
        <f>'PS 05 - PZS Slovany'!F35</f>
        <v>0</v>
      </c>
      <c r="BC60" s="98">
        <f>'PS 05 - PZS Slovany'!F36</f>
        <v>0</v>
      </c>
      <c r="BD60" s="100">
        <f>'PS 05 - PZS Slovany'!F37</f>
        <v>0</v>
      </c>
      <c r="BT60" s="101" t="s">
        <v>82</v>
      </c>
      <c r="BU60" s="101" t="s">
        <v>96</v>
      </c>
      <c r="BV60" s="101" t="s">
        <v>74</v>
      </c>
      <c r="BW60" s="101" t="s">
        <v>94</v>
      </c>
      <c r="BX60" s="101" t="s">
        <v>5</v>
      </c>
      <c r="CL60" s="101" t="s">
        <v>19</v>
      </c>
      <c r="CM60" s="101" t="s">
        <v>82</v>
      </c>
    </row>
    <row r="61" spans="1:91" s="4" customFormat="1" ht="16.5" customHeight="1">
      <c r="A61" s="84" t="s">
        <v>76</v>
      </c>
      <c r="B61" s="49"/>
      <c r="C61" s="95"/>
      <c r="D61" s="95"/>
      <c r="E61" s="314" t="s">
        <v>97</v>
      </c>
      <c r="F61" s="314"/>
      <c r="G61" s="314"/>
      <c r="H61" s="314"/>
      <c r="I61" s="314"/>
      <c r="J61" s="95"/>
      <c r="K61" s="314" t="s">
        <v>98</v>
      </c>
      <c r="L61" s="314"/>
      <c r="M61" s="314"/>
      <c r="N61" s="314"/>
      <c r="O61" s="314"/>
      <c r="P61" s="314"/>
      <c r="Q61" s="314"/>
      <c r="R61" s="314"/>
      <c r="S61" s="314"/>
      <c r="T61" s="314"/>
      <c r="U61" s="314"/>
      <c r="V61" s="314"/>
      <c r="W61" s="314"/>
      <c r="X61" s="314"/>
      <c r="Y61" s="314"/>
      <c r="Z61" s="314"/>
      <c r="AA61" s="314"/>
      <c r="AB61" s="314"/>
      <c r="AC61" s="314"/>
      <c r="AD61" s="314"/>
      <c r="AE61" s="314"/>
      <c r="AF61" s="314"/>
      <c r="AG61" s="312">
        <f>'01 - Zemní práce'!J32</f>
        <v>0</v>
      </c>
      <c r="AH61" s="313"/>
      <c r="AI61" s="313"/>
      <c r="AJ61" s="313"/>
      <c r="AK61" s="313"/>
      <c r="AL61" s="313"/>
      <c r="AM61" s="313"/>
      <c r="AN61" s="312">
        <f t="shared" si="0"/>
        <v>0</v>
      </c>
      <c r="AO61" s="313"/>
      <c r="AP61" s="313"/>
      <c r="AQ61" s="96" t="s">
        <v>95</v>
      </c>
      <c r="AR61" s="51"/>
      <c r="AS61" s="97">
        <v>0</v>
      </c>
      <c r="AT61" s="98">
        <f t="shared" si="1"/>
        <v>0</v>
      </c>
      <c r="AU61" s="99">
        <f>'01 - Zemní práce'!P87</f>
        <v>0</v>
      </c>
      <c r="AV61" s="98">
        <f>'01 - Zemní práce'!J35</f>
        <v>0</v>
      </c>
      <c r="AW61" s="98">
        <f>'01 - Zemní práce'!J36</f>
        <v>0</v>
      </c>
      <c r="AX61" s="98">
        <f>'01 - Zemní práce'!J37</f>
        <v>0</v>
      </c>
      <c r="AY61" s="98">
        <f>'01 - Zemní práce'!J38</f>
        <v>0</v>
      </c>
      <c r="AZ61" s="98">
        <f>'01 - Zemní práce'!F35</f>
        <v>0</v>
      </c>
      <c r="BA61" s="98">
        <f>'01 - Zemní práce'!F36</f>
        <v>0</v>
      </c>
      <c r="BB61" s="98">
        <f>'01 - Zemní práce'!F37</f>
        <v>0</v>
      </c>
      <c r="BC61" s="98">
        <f>'01 - Zemní práce'!F38</f>
        <v>0</v>
      </c>
      <c r="BD61" s="100">
        <f>'01 - Zemní práce'!F39</f>
        <v>0</v>
      </c>
      <c r="BT61" s="101" t="s">
        <v>82</v>
      </c>
      <c r="BV61" s="101" t="s">
        <v>74</v>
      </c>
      <c r="BW61" s="101" t="s">
        <v>99</v>
      </c>
      <c r="BX61" s="101" t="s">
        <v>94</v>
      </c>
      <c r="CL61" s="101" t="s">
        <v>19</v>
      </c>
    </row>
    <row r="62" spans="1:91" s="7" customFormat="1" ht="16.5" customHeight="1">
      <c r="A62" s="84" t="s">
        <v>76</v>
      </c>
      <c r="B62" s="85"/>
      <c r="C62" s="86"/>
      <c r="D62" s="308" t="s">
        <v>100</v>
      </c>
      <c r="E62" s="308"/>
      <c r="F62" s="308"/>
      <c r="G62" s="308"/>
      <c r="H62" s="308"/>
      <c r="I62" s="87"/>
      <c r="J62" s="308" t="s">
        <v>100</v>
      </c>
      <c r="K62" s="308"/>
      <c r="L62" s="308"/>
      <c r="M62" s="308"/>
      <c r="N62" s="308"/>
      <c r="O62" s="308"/>
      <c r="P62" s="308"/>
      <c r="Q62" s="308"/>
      <c r="R62" s="308"/>
      <c r="S62" s="308"/>
      <c r="T62" s="308"/>
      <c r="U62" s="308"/>
      <c r="V62" s="308"/>
      <c r="W62" s="308"/>
      <c r="X62" s="308"/>
      <c r="Y62" s="308"/>
      <c r="Z62" s="308"/>
      <c r="AA62" s="308"/>
      <c r="AB62" s="308"/>
      <c r="AC62" s="308"/>
      <c r="AD62" s="308"/>
      <c r="AE62" s="308"/>
      <c r="AF62" s="308"/>
      <c r="AG62" s="309">
        <f>'VON - VON'!J30</f>
        <v>0</v>
      </c>
      <c r="AH62" s="310"/>
      <c r="AI62" s="310"/>
      <c r="AJ62" s="310"/>
      <c r="AK62" s="310"/>
      <c r="AL62" s="310"/>
      <c r="AM62" s="310"/>
      <c r="AN62" s="309">
        <f t="shared" si="0"/>
        <v>0</v>
      </c>
      <c r="AO62" s="310"/>
      <c r="AP62" s="310"/>
      <c r="AQ62" s="88" t="s">
        <v>79</v>
      </c>
      <c r="AR62" s="89"/>
      <c r="AS62" s="102">
        <v>0</v>
      </c>
      <c r="AT62" s="103">
        <f t="shared" si="1"/>
        <v>0</v>
      </c>
      <c r="AU62" s="104">
        <f>'VON - VON'!P82</f>
        <v>0</v>
      </c>
      <c r="AV62" s="103">
        <f>'VON - VON'!J33</f>
        <v>0</v>
      </c>
      <c r="AW62" s="103">
        <f>'VON - VON'!J34</f>
        <v>0</v>
      </c>
      <c r="AX62" s="103">
        <f>'VON - VON'!J35</f>
        <v>0</v>
      </c>
      <c r="AY62" s="103">
        <f>'VON - VON'!J36</f>
        <v>0</v>
      </c>
      <c r="AZ62" s="103">
        <f>'VON - VON'!F33</f>
        <v>0</v>
      </c>
      <c r="BA62" s="103">
        <f>'VON - VON'!F34</f>
        <v>0</v>
      </c>
      <c r="BB62" s="103">
        <f>'VON - VON'!F35</f>
        <v>0</v>
      </c>
      <c r="BC62" s="103">
        <f>'VON - VON'!F36</f>
        <v>0</v>
      </c>
      <c r="BD62" s="105">
        <f>'VON - VON'!F37</f>
        <v>0</v>
      </c>
      <c r="BT62" s="94" t="s">
        <v>80</v>
      </c>
      <c r="BV62" s="94" t="s">
        <v>74</v>
      </c>
      <c r="BW62" s="94" t="s">
        <v>101</v>
      </c>
      <c r="BX62" s="94" t="s">
        <v>5</v>
      </c>
      <c r="CL62" s="94" t="s">
        <v>19</v>
      </c>
      <c r="CM62" s="94" t="s">
        <v>82</v>
      </c>
    </row>
    <row r="63" spans="1:91" s="2" customFormat="1" ht="30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7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</row>
    <row r="64" spans="1:91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37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</row>
  </sheetData>
  <sheetProtection algorithmName="SHA-512" hashValue="tFrFHjlDsEbETUWIC1bOvkmzWEgOD/2gix0gOi05D9AJywnfGm/xdRdHdTmsA5FIK/W8IsFDWUlS+/abhDDukA==" saltValue="T67NVSvQ0jheFVuEn0HTgm5she8kprR5tbfzDrn5SHrHlK83TpqIy22++VDbdLU5wv3BHnAO6vwC8wSupJzKVQ==" spinCount="100000" sheet="1" objects="1" scenarios="1" formatColumns="0" formatRows="0"/>
  <mergeCells count="70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2:AP62"/>
    <mergeCell ref="AG62:AM62"/>
    <mergeCell ref="D62:H62"/>
    <mergeCell ref="J62:AF62"/>
    <mergeCell ref="AG54:AM54"/>
    <mergeCell ref="AN54:AP54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S 01 - Uhersko - Moravany'!C2" display="/"/>
    <hyperlink ref="A56" location="'PS 02 - Moravany - Kostěnice'!C2" display="/"/>
    <hyperlink ref="A57" location="'PS 03 - Kostěnice - Pardu...'!C2" display="/"/>
    <hyperlink ref="A58" location="'PS 04 - Pardubice - Přelouč'!C2" display="/"/>
    <hyperlink ref="A60" location="'PS 05 - PZS Slovany'!C2" display="/"/>
    <hyperlink ref="A61" location="'01 - Zemní práce'!C2" display="/"/>
    <hyperlink ref="A62" location="'VON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0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103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104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32</v>
      </c>
      <c r="G12" s="32"/>
      <c r="H12" s="32"/>
      <c r="I12" s="110" t="s">
        <v>23</v>
      </c>
      <c r="J12" s="112" t="str">
        <f>'Rekapitulace stavby'!AN8</f>
        <v>30. 6. 2022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">
        <v>19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">
        <v>32</v>
      </c>
      <c r="F15" s="32"/>
      <c r="G15" s="32"/>
      <c r="H15" s="32"/>
      <c r="I15" s="110" t="s">
        <v>28</v>
      </c>
      <c r="J15" s="101" t="s">
        <v>19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26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stavby'!E14</f>
        <v>Vyplň údaj</v>
      </c>
      <c r="F18" s="342"/>
      <c r="G18" s="342"/>
      <c r="H18" s="342"/>
      <c r="I18" s="110" t="s">
        <v>28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26</v>
      </c>
      <c r="J20" s="101" t="s">
        <v>19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">
        <v>32</v>
      </c>
      <c r="F21" s="32"/>
      <c r="G21" s="32"/>
      <c r="H21" s="32"/>
      <c r="I21" s="110" t="s">
        <v>28</v>
      </c>
      <c r="J21" s="101" t="s">
        <v>19</v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26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32</v>
      </c>
      <c r="F24" s="32"/>
      <c r="G24" s="32"/>
      <c r="H24" s="32"/>
      <c r="I24" s="110" t="s">
        <v>28</v>
      </c>
      <c r="J24" s="101" t="s">
        <v>19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ROUND(J80,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ROUND((SUM(BE80:BE109)),  2)</f>
        <v>0</v>
      </c>
      <c r="G33" s="32"/>
      <c r="H33" s="32"/>
      <c r="I33" s="122">
        <v>0.21</v>
      </c>
      <c r="J33" s="121">
        <f>ROUND(((SUM(BE80:BE109))*I33),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ROUND((SUM(BF80:BF109)),  2)</f>
        <v>0</v>
      </c>
      <c r="G34" s="32"/>
      <c r="H34" s="32"/>
      <c r="I34" s="122">
        <v>0.15</v>
      </c>
      <c r="J34" s="121">
        <f>ROUND(((SUM(BF80:BF109))*I34),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ROUND((SUM(BG80:BG109)),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ROUND((SUM(BH80:BH109)),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ROUND((SUM(BI80:BI109)),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Oprava zabezpečovacího zařízení na trati Česká Třebová - Kolín(mimo)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103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PS 01 - Uhersko - Moravany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30. 6. 2022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106</v>
      </c>
      <c r="D57" s="135"/>
      <c r="E57" s="135"/>
      <c r="F57" s="135"/>
      <c r="G57" s="135"/>
      <c r="H57" s="135"/>
      <c r="I57" s="135"/>
      <c r="J57" s="136" t="s">
        <v>107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70</v>
      </c>
      <c r="D59" s="34"/>
      <c r="E59" s="34"/>
      <c r="F59" s="34"/>
      <c r="G59" s="34"/>
      <c r="H59" s="34"/>
      <c r="I59" s="34"/>
      <c r="J59" s="75">
        <f>J80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108</v>
      </c>
    </row>
    <row r="60" spans="1:47" s="9" customFormat="1" ht="24.95" customHeight="1">
      <c r="B60" s="138"/>
      <c r="C60" s="139"/>
      <c r="D60" s="140" t="s">
        <v>109</v>
      </c>
      <c r="E60" s="141"/>
      <c r="F60" s="141"/>
      <c r="G60" s="141"/>
      <c r="H60" s="141"/>
      <c r="I60" s="141"/>
      <c r="J60" s="142">
        <f>J87</f>
        <v>0</v>
      </c>
      <c r="K60" s="139"/>
      <c r="L60" s="143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110</v>
      </c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4" t="str">
        <f>E7</f>
        <v>Oprava zabezpečovacího zařízení na trati Česká Třebová - Kolín(mimo)</v>
      </c>
      <c r="F70" s="345"/>
      <c r="G70" s="345"/>
      <c r="H70" s="345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103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3" t="str">
        <f>E9</f>
        <v>PS 01 - Uhersko - Moravany</v>
      </c>
      <c r="F72" s="346"/>
      <c r="G72" s="346"/>
      <c r="H72" s="346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 xml:space="preserve"> </v>
      </c>
      <c r="G74" s="34"/>
      <c r="H74" s="34"/>
      <c r="I74" s="27" t="s">
        <v>23</v>
      </c>
      <c r="J74" s="57" t="str">
        <f>IF(J12="","",J12)</f>
        <v>30. 6. 2022</v>
      </c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 xml:space="preserve"> </v>
      </c>
      <c r="G76" s="34"/>
      <c r="H76" s="34"/>
      <c r="I76" s="27" t="s">
        <v>31</v>
      </c>
      <c r="J76" s="30" t="str">
        <f>E21</f>
        <v xml:space="preserve"> 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27" t="s">
        <v>34</v>
      </c>
      <c r="J77" s="30" t="str">
        <f>E24</f>
        <v xml:space="preserve"> </v>
      </c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0" customFormat="1" ht="29.25" customHeight="1">
      <c r="A79" s="144"/>
      <c r="B79" s="145"/>
      <c r="C79" s="146" t="s">
        <v>111</v>
      </c>
      <c r="D79" s="147" t="s">
        <v>57</v>
      </c>
      <c r="E79" s="147" t="s">
        <v>53</v>
      </c>
      <c r="F79" s="147" t="s">
        <v>54</v>
      </c>
      <c r="G79" s="147" t="s">
        <v>112</v>
      </c>
      <c r="H79" s="147" t="s">
        <v>113</v>
      </c>
      <c r="I79" s="147" t="s">
        <v>114</v>
      </c>
      <c r="J79" s="147" t="s">
        <v>107</v>
      </c>
      <c r="K79" s="148" t="s">
        <v>115</v>
      </c>
      <c r="L79" s="149"/>
      <c r="M79" s="66" t="s">
        <v>19</v>
      </c>
      <c r="N79" s="67" t="s">
        <v>42</v>
      </c>
      <c r="O79" s="67" t="s">
        <v>116</v>
      </c>
      <c r="P79" s="67" t="s">
        <v>117</v>
      </c>
      <c r="Q79" s="67" t="s">
        <v>118</v>
      </c>
      <c r="R79" s="67" t="s">
        <v>119</v>
      </c>
      <c r="S79" s="67" t="s">
        <v>120</v>
      </c>
      <c r="T79" s="68" t="s">
        <v>121</v>
      </c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63" s="2" customFormat="1" ht="22.9" customHeight="1">
      <c r="A80" s="32"/>
      <c r="B80" s="33"/>
      <c r="C80" s="73" t="s">
        <v>122</v>
      </c>
      <c r="D80" s="34"/>
      <c r="E80" s="34"/>
      <c r="F80" s="34"/>
      <c r="G80" s="34"/>
      <c r="H80" s="34"/>
      <c r="I80" s="34"/>
      <c r="J80" s="150">
        <f>BK80</f>
        <v>0</v>
      </c>
      <c r="K80" s="34"/>
      <c r="L80" s="37"/>
      <c r="M80" s="69"/>
      <c r="N80" s="151"/>
      <c r="O80" s="70"/>
      <c r="P80" s="152">
        <f>P81+SUM(P82:P87)</f>
        <v>0</v>
      </c>
      <c r="Q80" s="70"/>
      <c r="R80" s="152">
        <f>R81+SUM(R82:R87)</f>
        <v>0</v>
      </c>
      <c r="S80" s="70"/>
      <c r="T80" s="153">
        <f>T81+SUM(T82:T87)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108</v>
      </c>
      <c r="BK80" s="154">
        <f>BK81+SUM(BK82:BK87)</f>
        <v>0</v>
      </c>
    </row>
    <row r="81" spans="1:65" s="2" customFormat="1" ht="24.2" customHeight="1">
      <c r="A81" s="32"/>
      <c r="B81" s="33"/>
      <c r="C81" s="155" t="s">
        <v>80</v>
      </c>
      <c r="D81" s="155" t="s">
        <v>123</v>
      </c>
      <c r="E81" s="156" t="s">
        <v>124</v>
      </c>
      <c r="F81" s="157" t="s">
        <v>125</v>
      </c>
      <c r="G81" s="158" t="s">
        <v>126</v>
      </c>
      <c r="H81" s="159">
        <v>4</v>
      </c>
      <c r="I81" s="160"/>
      <c r="J81" s="161">
        <f t="shared" ref="J81:J86" si="0">ROUND(I81*H81,2)</f>
        <v>0</v>
      </c>
      <c r="K81" s="157" t="s">
        <v>19</v>
      </c>
      <c r="L81" s="162"/>
      <c r="M81" s="163" t="s">
        <v>19</v>
      </c>
      <c r="N81" s="164" t="s">
        <v>43</v>
      </c>
      <c r="O81" s="62"/>
      <c r="P81" s="165">
        <f t="shared" ref="P81:P86" si="1">O81*H81</f>
        <v>0</v>
      </c>
      <c r="Q81" s="165">
        <v>0</v>
      </c>
      <c r="R81" s="165">
        <f t="shared" ref="R81:R86" si="2">Q81*H81</f>
        <v>0</v>
      </c>
      <c r="S81" s="165">
        <v>0</v>
      </c>
      <c r="T81" s="166">
        <f t="shared" ref="T81:T86" si="3"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7" t="s">
        <v>127</v>
      </c>
      <c r="AT81" s="167" t="s">
        <v>123</v>
      </c>
      <c r="AU81" s="167" t="s">
        <v>72</v>
      </c>
      <c r="AY81" s="15" t="s">
        <v>128</v>
      </c>
      <c r="BE81" s="168">
        <f t="shared" ref="BE81:BE86" si="4">IF(N81="základní",J81,0)</f>
        <v>0</v>
      </c>
      <c r="BF81" s="168">
        <f t="shared" ref="BF81:BF86" si="5">IF(N81="snížená",J81,0)</f>
        <v>0</v>
      </c>
      <c r="BG81" s="168">
        <f t="shared" ref="BG81:BG86" si="6">IF(N81="zákl. přenesená",J81,0)</f>
        <v>0</v>
      </c>
      <c r="BH81" s="168">
        <f t="shared" ref="BH81:BH86" si="7">IF(N81="sníž. přenesená",J81,0)</f>
        <v>0</v>
      </c>
      <c r="BI81" s="168">
        <f t="shared" ref="BI81:BI86" si="8">IF(N81="nulová",J81,0)</f>
        <v>0</v>
      </c>
      <c r="BJ81" s="15" t="s">
        <v>80</v>
      </c>
      <c r="BK81" s="168">
        <f t="shared" ref="BK81:BK86" si="9">ROUND(I81*H81,2)</f>
        <v>0</v>
      </c>
      <c r="BL81" s="15" t="s">
        <v>129</v>
      </c>
      <c r="BM81" s="167" t="s">
        <v>130</v>
      </c>
    </row>
    <row r="82" spans="1:65" s="2" customFormat="1" ht="24.2" customHeight="1">
      <c r="A82" s="32"/>
      <c r="B82" s="33"/>
      <c r="C82" s="155" t="s">
        <v>82</v>
      </c>
      <c r="D82" s="155" t="s">
        <v>123</v>
      </c>
      <c r="E82" s="156" t="s">
        <v>131</v>
      </c>
      <c r="F82" s="157" t="s">
        <v>132</v>
      </c>
      <c r="G82" s="158" t="s">
        <v>126</v>
      </c>
      <c r="H82" s="159">
        <v>7</v>
      </c>
      <c r="I82" s="160"/>
      <c r="J82" s="161">
        <f t="shared" si="0"/>
        <v>0</v>
      </c>
      <c r="K82" s="157" t="s">
        <v>19</v>
      </c>
      <c r="L82" s="162"/>
      <c r="M82" s="163" t="s">
        <v>19</v>
      </c>
      <c r="N82" s="164" t="s">
        <v>43</v>
      </c>
      <c r="O82" s="62"/>
      <c r="P82" s="165">
        <f t="shared" si="1"/>
        <v>0</v>
      </c>
      <c r="Q82" s="165">
        <v>0</v>
      </c>
      <c r="R82" s="165">
        <f t="shared" si="2"/>
        <v>0</v>
      </c>
      <c r="S82" s="165">
        <v>0</v>
      </c>
      <c r="T82" s="166">
        <f t="shared" si="3"/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7" t="s">
        <v>127</v>
      </c>
      <c r="AT82" s="167" t="s">
        <v>123</v>
      </c>
      <c r="AU82" s="167" t="s">
        <v>72</v>
      </c>
      <c r="AY82" s="15" t="s">
        <v>128</v>
      </c>
      <c r="BE82" s="168">
        <f t="shared" si="4"/>
        <v>0</v>
      </c>
      <c r="BF82" s="168">
        <f t="shared" si="5"/>
        <v>0</v>
      </c>
      <c r="BG82" s="168">
        <f t="shared" si="6"/>
        <v>0</v>
      </c>
      <c r="BH82" s="168">
        <f t="shared" si="7"/>
        <v>0</v>
      </c>
      <c r="BI82" s="168">
        <f t="shared" si="8"/>
        <v>0</v>
      </c>
      <c r="BJ82" s="15" t="s">
        <v>80</v>
      </c>
      <c r="BK82" s="168">
        <f t="shared" si="9"/>
        <v>0</v>
      </c>
      <c r="BL82" s="15" t="s">
        <v>129</v>
      </c>
      <c r="BM82" s="167" t="s">
        <v>133</v>
      </c>
    </row>
    <row r="83" spans="1:65" s="2" customFormat="1" ht="21.75" customHeight="1">
      <c r="A83" s="32"/>
      <c r="B83" s="33"/>
      <c r="C83" s="155" t="s">
        <v>134</v>
      </c>
      <c r="D83" s="155" t="s">
        <v>123</v>
      </c>
      <c r="E83" s="156" t="s">
        <v>135</v>
      </c>
      <c r="F83" s="157" t="s">
        <v>136</v>
      </c>
      <c r="G83" s="158" t="s">
        <v>126</v>
      </c>
      <c r="H83" s="159">
        <v>24</v>
      </c>
      <c r="I83" s="160"/>
      <c r="J83" s="161">
        <f t="shared" si="0"/>
        <v>0</v>
      </c>
      <c r="K83" s="157" t="s">
        <v>19</v>
      </c>
      <c r="L83" s="162"/>
      <c r="M83" s="163" t="s">
        <v>19</v>
      </c>
      <c r="N83" s="164" t="s">
        <v>43</v>
      </c>
      <c r="O83" s="62"/>
      <c r="P83" s="165">
        <f t="shared" si="1"/>
        <v>0</v>
      </c>
      <c r="Q83" s="165">
        <v>0</v>
      </c>
      <c r="R83" s="165">
        <f t="shared" si="2"/>
        <v>0</v>
      </c>
      <c r="S83" s="165">
        <v>0</v>
      </c>
      <c r="T83" s="166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127</v>
      </c>
      <c r="AT83" s="167" t="s">
        <v>123</v>
      </c>
      <c r="AU83" s="167" t="s">
        <v>72</v>
      </c>
      <c r="AY83" s="15" t="s">
        <v>128</v>
      </c>
      <c r="BE83" s="168">
        <f t="shared" si="4"/>
        <v>0</v>
      </c>
      <c r="BF83" s="168">
        <f t="shared" si="5"/>
        <v>0</v>
      </c>
      <c r="BG83" s="168">
        <f t="shared" si="6"/>
        <v>0</v>
      </c>
      <c r="BH83" s="168">
        <f t="shared" si="7"/>
        <v>0</v>
      </c>
      <c r="BI83" s="168">
        <f t="shared" si="8"/>
        <v>0</v>
      </c>
      <c r="BJ83" s="15" t="s">
        <v>80</v>
      </c>
      <c r="BK83" s="168">
        <f t="shared" si="9"/>
        <v>0</v>
      </c>
      <c r="BL83" s="15" t="s">
        <v>129</v>
      </c>
      <c r="BM83" s="167" t="s">
        <v>137</v>
      </c>
    </row>
    <row r="84" spans="1:65" s="2" customFormat="1" ht="16.5" customHeight="1">
      <c r="A84" s="32"/>
      <c r="B84" s="33"/>
      <c r="C84" s="155" t="s">
        <v>138</v>
      </c>
      <c r="D84" s="155" t="s">
        <v>123</v>
      </c>
      <c r="E84" s="156" t="s">
        <v>139</v>
      </c>
      <c r="F84" s="157" t="s">
        <v>140</v>
      </c>
      <c r="G84" s="158" t="s">
        <v>126</v>
      </c>
      <c r="H84" s="159">
        <v>12</v>
      </c>
      <c r="I84" s="160"/>
      <c r="J84" s="161">
        <f t="shared" si="0"/>
        <v>0</v>
      </c>
      <c r="K84" s="157" t="s">
        <v>19</v>
      </c>
      <c r="L84" s="162"/>
      <c r="M84" s="163" t="s">
        <v>19</v>
      </c>
      <c r="N84" s="164" t="s">
        <v>43</v>
      </c>
      <c r="O84" s="62"/>
      <c r="P84" s="165">
        <f t="shared" si="1"/>
        <v>0</v>
      </c>
      <c r="Q84" s="165">
        <v>0</v>
      </c>
      <c r="R84" s="165">
        <f t="shared" si="2"/>
        <v>0</v>
      </c>
      <c r="S84" s="165">
        <v>0</v>
      </c>
      <c r="T84" s="166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7" t="s">
        <v>127</v>
      </c>
      <c r="AT84" s="167" t="s">
        <v>123</v>
      </c>
      <c r="AU84" s="167" t="s">
        <v>72</v>
      </c>
      <c r="AY84" s="15" t="s">
        <v>128</v>
      </c>
      <c r="BE84" s="168">
        <f t="shared" si="4"/>
        <v>0</v>
      </c>
      <c r="BF84" s="168">
        <f t="shared" si="5"/>
        <v>0</v>
      </c>
      <c r="BG84" s="168">
        <f t="shared" si="6"/>
        <v>0</v>
      </c>
      <c r="BH84" s="168">
        <f t="shared" si="7"/>
        <v>0</v>
      </c>
      <c r="BI84" s="168">
        <f t="shared" si="8"/>
        <v>0</v>
      </c>
      <c r="BJ84" s="15" t="s">
        <v>80</v>
      </c>
      <c r="BK84" s="168">
        <f t="shared" si="9"/>
        <v>0</v>
      </c>
      <c r="BL84" s="15" t="s">
        <v>129</v>
      </c>
      <c r="BM84" s="167" t="s">
        <v>141</v>
      </c>
    </row>
    <row r="85" spans="1:65" s="2" customFormat="1" ht="16.5" customHeight="1">
      <c r="A85" s="32"/>
      <c r="B85" s="33"/>
      <c r="C85" s="155" t="s">
        <v>129</v>
      </c>
      <c r="D85" s="155" t="s">
        <v>123</v>
      </c>
      <c r="E85" s="156" t="s">
        <v>142</v>
      </c>
      <c r="F85" s="157" t="s">
        <v>143</v>
      </c>
      <c r="G85" s="158" t="s">
        <v>126</v>
      </c>
      <c r="H85" s="159">
        <v>24</v>
      </c>
      <c r="I85" s="160"/>
      <c r="J85" s="161">
        <f t="shared" si="0"/>
        <v>0</v>
      </c>
      <c r="K85" s="157" t="s">
        <v>19</v>
      </c>
      <c r="L85" s="162"/>
      <c r="M85" s="163" t="s">
        <v>19</v>
      </c>
      <c r="N85" s="164" t="s">
        <v>43</v>
      </c>
      <c r="O85" s="62"/>
      <c r="P85" s="165">
        <f t="shared" si="1"/>
        <v>0</v>
      </c>
      <c r="Q85" s="165">
        <v>0</v>
      </c>
      <c r="R85" s="165">
        <f t="shared" si="2"/>
        <v>0</v>
      </c>
      <c r="S85" s="165">
        <v>0</v>
      </c>
      <c r="T85" s="166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127</v>
      </c>
      <c r="AT85" s="167" t="s">
        <v>123</v>
      </c>
      <c r="AU85" s="167" t="s">
        <v>72</v>
      </c>
      <c r="AY85" s="15" t="s">
        <v>128</v>
      </c>
      <c r="BE85" s="168">
        <f t="shared" si="4"/>
        <v>0</v>
      </c>
      <c r="BF85" s="168">
        <f t="shared" si="5"/>
        <v>0</v>
      </c>
      <c r="BG85" s="168">
        <f t="shared" si="6"/>
        <v>0</v>
      </c>
      <c r="BH85" s="168">
        <f t="shared" si="7"/>
        <v>0</v>
      </c>
      <c r="BI85" s="168">
        <f t="shared" si="8"/>
        <v>0</v>
      </c>
      <c r="BJ85" s="15" t="s">
        <v>80</v>
      </c>
      <c r="BK85" s="168">
        <f t="shared" si="9"/>
        <v>0</v>
      </c>
      <c r="BL85" s="15" t="s">
        <v>129</v>
      </c>
      <c r="BM85" s="167" t="s">
        <v>144</v>
      </c>
    </row>
    <row r="86" spans="1:65" s="2" customFormat="1" ht="16.5" customHeight="1">
      <c r="A86" s="32"/>
      <c r="B86" s="33"/>
      <c r="C86" s="155" t="s">
        <v>145</v>
      </c>
      <c r="D86" s="155" t="s">
        <v>123</v>
      </c>
      <c r="E86" s="156" t="s">
        <v>146</v>
      </c>
      <c r="F86" s="157" t="s">
        <v>147</v>
      </c>
      <c r="G86" s="158" t="s">
        <v>126</v>
      </c>
      <c r="H86" s="159">
        <v>4</v>
      </c>
      <c r="I86" s="160"/>
      <c r="J86" s="161">
        <f t="shared" si="0"/>
        <v>0</v>
      </c>
      <c r="K86" s="157" t="s">
        <v>19</v>
      </c>
      <c r="L86" s="162"/>
      <c r="M86" s="163" t="s">
        <v>19</v>
      </c>
      <c r="N86" s="164" t="s">
        <v>43</v>
      </c>
      <c r="O86" s="62"/>
      <c r="P86" s="165">
        <f t="shared" si="1"/>
        <v>0</v>
      </c>
      <c r="Q86" s="165">
        <v>0</v>
      </c>
      <c r="R86" s="165">
        <f t="shared" si="2"/>
        <v>0</v>
      </c>
      <c r="S86" s="165">
        <v>0</v>
      </c>
      <c r="T86" s="166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127</v>
      </c>
      <c r="AT86" s="167" t="s">
        <v>123</v>
      </c>
      <c r="AU86" s="167" t="s">
        <v>72</v>
      </c>
      <c r="AY86" s="15" t="s">
        <v>128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5" t="s">
        <v>80</v>
      </c>
      <c r="BK86" s="168">
        <f t="shared" si="9"/>
        <v>0</v>
      </c>
      <c r="BL86" s="15" t="s">
        <v>129</v>
      </c>
      <c r="BM86" s="167" t="s">
        <v>148</v>
      </c>
    </row>
    <row r="87" spans="1:65" s="11" customFormat="1" ht="25.9" customHeight="1">
      <c r="B87" s="169"/>
      <c r="C87" s="170"/>
      <c r="D87" s="171" t="s">
        <v>71</v>
      </c>
      <c r="E87" s="172" t="s">
        <v>149</v>
      </c>
      <c r="F87" s="172" t="s">
        <v>150</v>
      </c>
      <c r="G87" s="170"/>
      <c r="H87" s="170"/>
      <c r="I87" s="173"/>
      <c r="J87" s="174">
        <f>BK87</f>
        <v>0</v>
      </c>
      <c r="K87" s="170"/>
      <c r="L87" s="175"/>
      <c r="M87" s="176"/>
      <c r="N87" s="177"/>
      <c r="O87" s="177"/>
      <c r="P87" s="178">
        <f>SUM(P88:P109)</f>
        <v>0</v>
      </c>
      <c r="Q87" s="177"/>
      <c r="R87" s="178">
        <f>SUM(R88:R109)</f>
        <v>0</v>
      </c>
      <c r="S87" s="177"/>
      <c r="T87" s="179">
        <f>SUM(T88:T109)</f>
        <v>0</v>
      </c>
      <c r="AR87" s="180" t="s">
        <v>129</v>
      </c>
      <c r="AT87" s="181" t="s">
        <v>71</v>
      </c>
      <c r="AU87" s="181" t="s">
        <v>72</v>
      </c>
      <c r="AY87" s="180" t="s">
        <v>128</v>
      </c>
      <c r="BK87" s="182">
        <f>SUM(BK88:BK109)</f>
        <v>0</v>
      </c>
    </row>
    <row r="88" spans="1:65" s="2" customFormat="1" ht="16.5" customHeight="1">
      <c r="A88" s="32"/>
      <c r="B88" s="33"/>
      <c r="C88" s="183" t="s">
        <v>151</v>
      </c>
      <c r="D88" s="183" t="s">
        <v>152</v>
      </c>
      <c r="E88" s="184" t="s">
        <v>153</v>
      </c>
      <c r="F88" s="185" t="s">
        <v>154</v>
      </c>
      <c r="G88" s="186" t="s">
        <v>126</v>
      </c>
      <c r="H88" s="187">
        <v>100</v>
      </c>
      <c r="I88" s="188"/>
      <c r="J88" s="189">
        <f t="shared" ref="J88:J100" si="10">ROUND(I88*H88,2)</f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 t="shared" ref="P88:P100" si="11">O88*H88</f>
        <v>0</v>
      </c>
      <c r="Q88" s="165">
        <v>0</v>
      </c>
      <c r="R88" s="165">
        <f t="shared" ref="R88:R100" si="12">Q88*H88</f>
        <v>0</v>
      </c>
      <c r="S88" s="165">
        <v>0</v>
      </c>
      <c r="T88" s="166">
        <f t="shared" ref="T88:T100" si="13"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155</v>
      </c>
      <c r="AT88" s="167" t="s">
        <v>152</v>
      </c>
      <c r="AU88" s="167" t="s">
        <v>80</v>
      </c>
      <c r="AY88" s="15" t="s">
        <v>128</v>
      </c>
      <c r="BE88" s="168">
        <f t="shared" ref="BE88:BE100" si="14">IF(N88="základní",J88,0)</f>
        <v>0</v>
      </c>
      <c r="BF88" s="168">
        <f t="shared" ref="BF88:BF100" si="15">IF(N88="snížená",J88,0)</f>
        <v>0</v>
      </c>
      <c r="BG88" s="168">
        <f t="shared" ref="BG88:BG100" si="16">IF(N88="zákl. přenesená",J88,0)</f>
        <v>0</v>
      </c>
      <c r="BH88" s="168">
        <f t="shared" ref="BH88:BH100" si="17">IF(N88="sníž. přenesená",J88,0)</f>
        <v>0</v>
      </c>
      <c r="BI88" s="168">
        <f t="shared" ref="BI88:BI100" si="18">IF(N88="nulová",J88,0)</f>
        <v>0</v>
      </c>
      <c r="BJ88" s="15" t="s">
        <v>80</v>
      </c>
      <c r="BK88" s="168">
        <f t="shared" ref="BK88:BK100" si="19">ROUND(I88*H88,2)</f>
        <v>0</v>
      </c>
      <c r="BL88" s="15" t="s">
        <v>155</v>
      </c>
      <c r="BM88" s="167" t="s">
        <v>156</v>
      </c>
    </row>
    <row r="89" spans="1:65" s="2" customFormat="1" ht="21.75" customHeight="1">
      <c r="A89" s="32"/>
      <c r="B89" s="33"/>
      <c r="C89" s="183" t="s">
        <v>157</v>
      </c>
      <c r="D89" s="183" t="s">
        <v>152</v>
      </c>
      <c r="E89" s="184" t="s">
        <v>158</v>
      </c>
      <c r="F89" s="185" t="s">
        <v>159</v>
      </c>
      <c r="G89" s="186" t="s">
        <v>126</v>
      </c>
      <c r="H89" s="187">
        <v>32</v>
      </c>
      <c r="I89" s="188"/>
      <c r="J89" s="189">
        <f t="shared" si="10"/>
        <v>0</v>
      </c>
      <c r="K89" s="185" t="s">
        <v>19</v>
      </c>
      <c r="L89" s="37"/>
      <c r="M89" s="190" t="s">
        <v>19</v>
      </c>
      <c r="N89" s="191" t="s">
        <v>43</v>
      </c>
      <c r="O89" s="62"/>
      <c r="P89" s="165">
        <f t="shared" si="11"/>
        <v>0</v>
      </c>
      <c r="Q89" s="165">
        <v>0</v>
      </c>
      <c r="R89" s="165">
        <f t="shared" si="12"/>
        <v>0</v>
      </c>
      <c r="S89" s="165">
        <v>0</v>
      </c>
      <c r="T89" s="166">
        <f t="shared" si="1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155</v>
      </c>
      <c r="AT89" s="167" t="s">
        <v>152</v>
      </c>
      <c r="AU89" s="167" t="s">
        <v>80</v>
      </c>
      <c r="AY89" s="15" t="s">
        <v>128</v>
      </c>
      <c r="BE89" s="168">
        <f t="shared" si="14"/>
        <v>0</v>
      </c>
      <c r="BF89" s="168">
        <f t="shared" si="15"/>
        <v>0</v>
      </c>
      <c r="BG89" s="168">
        <f t="shared" si="16"/>
        <v>0</v>
      </c>
      <c r="BH89" s="168">
        <f t="shared" si="17"/>
        <v>0</v>
      </c>
      <c r="BI89" s="168">
        <f t="shared" si="18"/>
        <v>0</v>
      </c>
      <c r="BJ89" s="15" t="s">
        <v>80</v>
      </c>
      <c r="BK89" s="168">
        <f t="shared" si="19"/>
        <v>0</v>
      </c>
      <c r="BL89" s="15" t="s">
        <v>155</v>
      </c>
      <c r="BM89" s="167" t="s">
        <v>160</v>
      </c>
    </row>
    <row r="90" spans="1:65" s="2" customFormat="1" ht="24.2" customHeight="1">
      <c r="A90" s="32"/>
      <c r="B90" s="33"/>
      <c r="C90" s="183" t="s">
        <v>161</v>
      </c>
      <c r="D90" s="183" t="s">
        <v>152</v>
      </c>
      <c r="E90" s="184" t="s">
        <v>162</v>
      </c>
      <c r="F90" s="185" t="s">
        <v>163</v>
      </c>
      <c r="G90" s="186" t="s">
        <v>126</v>
      </c>
      <c r="H90" s="187">
        <v>24</v>
      </c>
      <c r="I90" s="188"/>
      <c r="J90" s="189">
        <f t="shared" si="10"/>
        <v>0</v>
      </c>
      <c r="K90" s="185" t="s">
        <v>19</v>
      </c>
      <c r="L90" s="37"/>
      <c r="M90" s="190" t="s">
        <v>19</v>
      </c>
      <c r="N90" s="191" t="s">
        <v>43</v>
      </c>
      <c r="O90" s="62"/>
      <c r="P90" s="165">
        <f t="shared" si="11"/>
        <v>0</v>
      </c>
      <c r="Q90" s="165">
        <v>0</v>
      </c>
      <c r="R90" s="165">
        <f t="shared" si="12"/>
        <v>0</v>
      </c>
      <c r="S90" s="165">
        <v>0</v>
      </c>
      <c r="T90" s="166">
        <f t="shared" si="1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155</v>
      </c>
      <c r="AT90" s="167" t="s">
        <v>152</v>
      </c>
      <c r="AU90" s="167" t="s">
        <v>80</v>
      </c>
      <c r="AY90" s="15" t="s">
        <v>128</v>
      </c>
      <c r="BE90" s="168">
        <f t="shared" si="14"/>
        <v>0</v>
      </c>
      <c r="BF90" s="168">
        <f t="shared" si="15"/>
        <v>0</v>
      </c>
      <c r="BG90" s="168">
        <f t="shared" si="16"/>
        <v>0</v>
      </c>
      <c r="BH90" s="168">
        <f t="shared" si="17"/>
        <v>0</v>
      </c>
      <c r="BI90" s="168">
        <f t="shared" si="18"/>
        <v>0</v>
      </c>
      <c r="BJ90" s="15" t="s">
        <v>80</v>
      </c>
      <c r="BK90" s="168">
        <f t="shared" si="19"/>
        <v>0</v>
      </c>
      <c r="BL90" s="15" t="s">
        <v>155</v>
      </c>
      <c r="BM90" s="167" t="s">
        <v>164</v>
      </c>
    </row>
    <row r="91" spans="1:65" s="2" customFormat="1" ht="66.75" customHeight="1">
      <c r="A91" s="32"/>
      <c r="B91" s="33"/>
      <c r="C91" s="183" t="s">
        <v>127</v>
      </c>
      <c r="D91" s="183" t="s">
        <v>152</v>
      </c>
      <c r="E91" s="184" t="s">
        <v>165</v>
      </c>
      <c r="F91" s="185" t="s">
        <v>166</v>
      </c>
      <c r="G91" s="186" t="s">
        <v>126</v>
      </c>
      <c r="H91" s="187">
        <v>12</v>
      </c>
      <c r="I91" s="188"/>
      <c r="J91" s="189">
        <f t="shared" si="10"/>
        <v>0</v>
      </c>
      <c r="K91" s="185" t="s">
        <v>19</v>
      </c>
      <c r="L91" s="37"/>
      <c r="M91" s="190" t="s">
        <v>19</v>
      </c>
      <c r="N91" s="191" t="s">
        <v>43</v>
      </c>
      <c r="O91" s="62"/>
      <c r="P91" s="165">
        <f t="shared" si="11"/>
        <v>0</v>
      </c>
      <c r="Q91" s="165">
        <v>0</v>
      </c>
      <c r="R91" s="165">
        <f t="shared" si="12"/>
        <v>0</v>
      </c>
      <c r="S91" s="165">
        <v>0</v>
      </c>
      <c r="T91" s="166">
        <f t="shared" si="1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155</v>
      </c>
      <c r="AT91" s="167" t="s">
        <v>152</v>
      </c>
      <c r="AU91" s="167" t="s">
        <v>80</v>
      </c>
      <c r="AY91" s="15" t="s">
        <v>128</v>
      </c>
      <c r="BE91" s="168">
        <f t="shared" si="14"/>
        <v>0</v>
      </c>
      <c r="BF91" s="168">
        <f t="shared" si="15"/>
        <v>0</v>
      </c>
      <c r="BG91" s="168">
        <f t="shared" si="16"/>
        <v>0</v>
      </c>
      <c r="BH91" s="168">
        <f t="shared" si="17"/>
        <v>0</v>
      </c>
      <c r="BI91" s="168">
        <f t="shared" si="18"/>
        <v>0</v>
      </c>
      <c r="BJ91" s="15" t="s">
        <v>80</v>
      </c>
      <c r="BK91" s="168">
        <f t="shared" si="19"/>
        <v>0</v>
      </c>
      <c r="BL91" s="15" t="s">
        <v>155</v>
      </c>
      <c r="BM91" s="167" t="s">
        <v>167</v>
      </c>
    </row>
    <row r="92" spans="1:65" s="2" customFormat="1" ht="16.5" customHeight="1">
      <c r="A92" s="32"/>
      <c r="B92" s="33"/>
      <c r="C92" s="155" t="s">
        <v>168</v>
      </c>
      <c r="D92" s="155" t="s">
        <v>123</v>
      </c>
      <c r="E92" s="156" t="s">
        <v>169</v>
      </c>
      <c r="F92" s="157" t="s">
        <v>170</v>
      </c>
      <c r="G92" s="158" t="s">
        <v>126</v>
      </c>
      <c r="H92" s="159">
        <v>4</v>
      </c>
      <c r="I92" s="160"/>
      <c r="J92" s="161">
        <f t="shared" si="10"/>
        <v>0</v>
      </c>
      <c r="K92" s="157" t="s">
        <v>19</v>
      </c>
      <c r="L92" s="162"/>
      <c r="M92" s="163" t="s">
        <v>19</v>
      </c>
      <c r="N92" s="164" t="s">
        <v>43</v>
      </c>
      <c r="O92" s="62"/>
      <c r="P92" s="165">
        <f t="shared" si="11"/>
        <v>0</v>
      </c>
      <c r="Q92" s="165">
        <v>0</v>
      </c>
      <c r="R92" s="165">
        <f t="shared" si="12"/>
        <v>0</v>
      </c>
      <c r="S92" s="165">
        <v>0</v>
      </c>
      <c r="T92" s="166">
        <f t="shared" si="1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155</v>
      </c>
      <c r="AT92" s="167" t="s">
        <v>123</v>
      </c>
      <c r="AU92" s="167" t="s">
        <v>80</v>
      </c>
      <c r="AY92" s="15" t="s">
        <v>128</v>
      </c>
      <c r="BE92" s="168">
        <f t="shared" si="14"/>
        <v>0</v>
      </c>
      <c r="BF92" s="168">
        <f t="shared" si="15"/>
        <v>0</v>
      </c>
      <c r="BG92" s="168">
        <f t="shared" si="16"/>
        <v>0</v>
      </c>
      <c r="BH92" s="168">
        <f t="shared" si="17"/>
        <v>0</v>
      </c>
      <c r="BI92" s="168">
        <f t="shared" si="18"/>
        <v>0</v>
      </c>
      <c r="BJ92" s="15" t="s">
        <v>80</v>
      </c>
      <c r="BK92" s="168">
        <f t="shared" si="19"/>
        <v>0</v>
      </c>
      <c r="BL92" s="15" t="s">
        <v>155</v>
      </c>
      <c r="BM92" s="167" t="s">
        <v>171</v>
      </c>
    </row>
    <row r="93" spans="1:65" s="2" customFormat="1" ht="16.5" customHeight="1">
      <c r="A93" s="32"/>
      <c r="B93" s="33"/>
      <c r="C93" s="183" t="s">
        <v>172</v>
      </c>
      <c r="D93" s="183" t="s">
        <v>152</v>
      </c>
      <c r="E93" s="184" t="s">
        <v>173</v>
      </c>
      <c r="F93" s="185" t="s">
        <v>174</v>
      </c>
      <c r="G93" s="186" t="s">
        <v>126</v>
      </c>
      <c r="H93" s="187">
        <v>24</v>
      </c>
      <c r="I93" s="188"/>
      <c r="J93" s="189">
        <f t="shared" si="10"/>
        <v>0</v>
      </c>
      <c r="K93" s="185" t="s">
        <v>19</v>
      </c>
      <c r="L93" s="37"/>
      <c r="M93" s="190" t="s">
        <v>19</v>
      </c>
      <c r="N93" s="191" t="s">
        <v>43</v>
      </c>
      <c r="O93" s="62"/>
      <c r="P93" s="165">
        <f t="shared" si="11"/>
        <v>0</v>
      </c>
      <c r="Q93" s="165">
        <v>0</v>
      </c>
      <c r="R93" s="165">
        <f t="shared" si="12"/>
        <v>0</v>
      </c>
      <c r="S93" s="165">
        <v>0</v>
      </c>
      <c r="T93" s="166">
        <f t="shared" si="1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155</v>
      </c>
      <c r="AT93" s="167" t="s">
        <v>152</v>
      </c>
      <c r="AU93" s="167" t="s">
        <v>80</v>
      </c>
      <c r="AY93" s="15" t="s">
        <v>128</v>
      </c>
      <c r="BE93" s="168">
        <f t="shared" si="14"/>
        <v>0</v>
      </c>
      <c r="BF93" s="168">
        <f t="shared" si="15"/>
        <v>0</v>
      </c>
      <c r="BG93" s="168">
        <f t="shared" si="16"/>
        <v>0</v>
      </c>
      <c r="BH93" s="168">
        <f t="shared" si="17"/>
        <v>0</v>
      </c>
      <c r="BI93" s="168">
        <f t="shared" si="18"/>
        <v>0</v>
      </c>
      <c r="BJ93" s="15" t="s">
        <v>80</v>
      </c>
      <c r="BK93" s="168">
        <f t="shared" si="19"/>
        <v>0</v>
      </c>
      <c r="BL93" s="15" t="s">
        <v>155</v>
      </c>
      <c r="BM93" s="167" t="s">
        <v>175</v>
      </c>
    </row>
    <row r="94" spans="1:65" s="2" customFormat="1" ht="24.2" customHeight="1">
      <c r="A94" s="32"/>
      <c r="B94" s="33"/>
      <c r="C94" s="183" t="s">
        <v>176</v>
      </c>
      <c r="D94" s="183" t="s">
        <v>152</v>
      </c>
      <c r="E94" s="184" t="s">
        <v>177</v>
      </c>
      <c r="F94" s="185" t="s">
        <v>178</v>
      </c>
      <c r="G94" s="186" t="s">
        <v>126</v>
      </c>
      <c r="H94" s="187">
        <v>4</v>
      </c>
      <c r="I94" s="188"/>
      <c r="J94" s="189">
        <f t="shared" si="10"/>
        <v>0</v>
      </c>
      <c r="K94" s="185" t="s">
        <v>19</v>
      </c>
      <c r="L94" s="37"/>
      <c r="M94" s="190" t="s">
        <v>19</v>
      </c>
      <c r="N94" s="191" t="s">
        <v>43</v>
      </c>
      <c r="O94" s="62"/>
      <c r="P94" s="165">
        <f t="shared" si="11"/>
        <v>0</v>
      </c>
      <c r="Q94" s="165">
        <v>0</v>
      </c>
      <c r="R94" s="165">
        <f t="shared" si="12"/>
        <v>0</v>
      </c>
      <c r="S94" s="165">
        <v>0</v>
      </c>
      <c r="T94" s="166">
        <f t="shared" si="1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155</v>
      </c>
      <c r="AT94" s="167" t="s">
        <v>152</v>
      </c>
      <c r="AU94" s="167" t="s">
        <v>80</v>
      </c>
      <c r="AY94" s="15" t="s">
        <v>128</v>
      </c>
      <c r="BE94" s="168">
        <f t="shared" si="14"/>
        <v>0</v>
      </c>
      <c r="BF94" s="168">
        <f t="shared" si="15"/>
        <v>0</v>
      </c>
      <c r="BG94" s="168">
        <f t="shared" si="16"/>
        <v>0</v>
      </c>
      <c r="BH94" s="168">
        <f t="shared" si="17"/>
        <v>0</v>
      </c>
      <c r="BI94" s="168">
        <f t="shared" si="18"/>
        <v>0</v>
      </c>
      <c r="BJ94" s="15" t="s">
        <v>80</v>
      </c>
      <c r="BK94" s="168">
        <f t="shared" si="19"/>
        <v>0</v>
      </c>
      <c r="BL94" s="15" t="s">
        <v>155</v>
      </c>
      <c r="BM94" s="167" t="s">
        <v>179</v>
      </c>
    </row>
    <row r="95" spans="1:65" s="2" customFormat="1" ht="49.15" customHeight="1">
      <c r="A95" s="32"/>
      <c r="B95" s="33"/>
      <c r="C95" s="183" t="s">
        <v>180</v>
      </c>
      <c r="D95" s="183" t="s">
        <v>152</v>
      </c>
      <c r="E95" s="184" t="s">
        <v>181</v>
      </c>
      <c r="F95" s="185" t="s">
        <v>182</v>
      </c>
      <c r="G95" s="186" t="s">
        <v>126</v>
      </c>
      <c r="H95" s="187">
        <v>4</v>
      </c>
      <c r="I95" s="188"/>
      <c r="J95" s="189">
        <f t="shared" si="10"/>
        <v>0</v>
      </c>
      <c r="K95" s="185" t="s">
        <v>19</v>
      </c>
      <c r="L95" s="37"/>
      <c r="M95" s="190" t="s">
        <v>19</v>
      </c>
      <c r="N95" s="191" t="s">
        <v>43</v>
      </c>
      <c r="O95" s="62"/>
      <c r="P95" s="165">
        <f t="shared" si="11"/>
        <v>0</v>
      </c>
      <c r="Q95" s="165">
        <v>0</v>
      </c>
      <c r="R95" s="165">
        <f t="shared" si="12"/>
        <v>0</v>
      </c>
      <c r="S95" s="165">
        <v>0</v>
      </c>
      <c r="T95" s="166">
        <f t="shared" si="1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155</v>
      </c>
      <c r="AT95" s="167" t="s">
        <v>152</v>
      </c>
      <c r="AU95" s="167" t="s">
        <v>80</v>
      </c>
      <c r="AY95" s="15" t="s">
        <v>128</v>
      </c>
      <c r="BE95" s="168">
        <f t="shared" si="14"/>
        <v>0</v>
      </c>
      <c r="BF95" s="168">
        <f t="shared" si="15"/>
        <v>0</v>
      </c>
      <c r="BG95" s="168">
        <f t="shared" si="16"/>
        <v>0</v>
      </c>
      <c r="BH95" s="168">
        <f t="shared" si="17"/>
        <v>0</v>
      </c>
      <c r="BI95" s="168">
        <f t="shared" si="18"/>
        <v>0</v>
      </c>
      <c r="BJ95" s="15" t="s">
        <v>80</v>
      </c>
      <c r="BK95" s="168">
        <f t="shared" si="19"/>
        <v>0</v>
      </c>
      <c r="BL95" s="15" t="s">
        <v>155</v>
      </c>
      <c r="BM95" s="167" t="s">
        <v>183</v>
      </c>
    </row>
    <row r="96" spans="1:65" s="2" customFormat="1" ht="16.5" customHeight="1">
      <c r="A96" s="32"/>
      <c r="B96" s="33"/>
      <c r="C96" s="183" t="s">
        <v>8</v>
      </c>
      <c r="D96" s="183" t="s">
        <v>152</v>
      </c>
      <c r="E96" s="184" t="s">
        <v>184</v>
      </c>
      <c r="F96" s="185" t="s">
        <v>185</v>
      </c>
      <c r="G96" s="186" t="s">
        <v>126</v>
      </c>
      <c r="H96" s="187">
        <v>1</v>
      </c>
      <c r="I96" s="188"/>
      <c r="J96" s="189">
        <f t="shared" si="10"/>
        <v>0</v>
      </c>
      <c r="K96" s="185" t="s">
        <v>19</v>
      </c>
      <c r="L96" s="37"/>
      <c r="M96" s="190" t="s">
        <v>19</v>
      </c>
      <c r="N96" s="191" t="s">
        <v>43</v>
      </c>
      <c r="O96" s="62"/>
      <c r="P96" s="165">
        <f t="shared" si="11"/>
        <v>0</v>
      </c>
      <c r="Q96" s="165">
        <v>0</v>
      </c>
      <c r="R96" s="165">
        <f t="shared" si="12"/>
        <v>0</v>
      </c>
      <c r="S96" s="165">
        <v>0</v>
      </c>
      <c r="T96" s="166">
        <f t="shared" si="1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155</v>
      </c>
      <c r="AT96" s="167" t="s">
        <v>152</v>
      </c>
      <c r="AU96" s="167" t="s">
        <v>80</v>
      </c>
      <c r="AY96" s="15" t="s">
        <v>128</v>
      </c>
      <c r="BE96" s="168">
        <f t="shared" si="14"/>
        <v>0</v>
      </c>
      <c r="BF96" s="168">
        <f t="shared" si="15"/>
        <v>0</v>
      </c>
      <c r="BG96" s="168">
        <f t="shared" si="16"/>
        <v>0</v>
      </c>
      <c r="BH96" s="168">
        <f t="shared" si="17"/>
        <v>0</v>
      </c>
      <c r="BI96" s="168">
        <f t="shared" si="18"/>
        <v>0</v>
      </c>
      <c r="BJ96" s="15" t="s">
        <v>80</v>
      </c>
      <c r="BK96" s="168">
        <f t="shared" si="19"/>
        <v>0</v>
      </c>
      <c r="BL96" s="15" t="s">
        <v>155</v>
      </c>
      <c r="BM96" s="167" t="s">
        <v>186</v>
      </c>
    </row>
    <row r="97" spans="1:65" s="2" customFormat="1" ht="62.65" customHeight="1">
      <c r="A97" s="32"/>
      <c r="B97" s="33"/>
      <c r="C97" s="183" t="s">
        <v>187</v>
      </c>
      <c r="D97" s="183" t="s">
        <v>152</v>
      </c>
      <c r="E97" s="184" t="s">
        <v>188</v>
      </c>
      <c r="F97" s="185" t="s">
        <v>189</v>
      </c>
      <c r="G97" s="186" t="s">
        <v>126</v>
      </c>
      <c r="H97" s="187">
        <v>8</v>
      </c>
      <c r="I97" s="188"/>
      <c r="J97" s="189">
        <f t="shared" si="10"/>
        <v>0</v>
      </c>
      <c r="K97" s="185" t="s">
        <v>19</v>
      </c>
      <c r="L97" s="37"/>
      <c r="M97" s="190" t="s">
        <v>19</v>
      </c>
      <c r="N97" s="191" t="s">
        <v>43</v>
      </c>
      <c r="O97" s="62"/>
      <c r="P97" s="165">
        <f t="shared" si="11"/>
        <v>0</v>
      </c>
      <c r="Q97" s="165">
        <v>0</v>
      </c>
      <c r="R97" s="165">
        <f t="shared" si="12"/>
        <v>0</v>
      </c>
      <c r="S97" s="165">
        <v>0</v>
      </c>
      <c r="T97" s="166">
        <f t="shared" si="1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155</v>
      </c>
      <c r="AT97" s="167" t="s">
        <v>152</v>
      </c>
      <c r="AU97" s="167" t="s">
        <v>80</v>
      </c>
      <c r="AY97" s="15" t="s">
        <v>128</v>
      </c>
      <c r="BE97" s="168">
        <f t="shared" si="14"/>
        <v>0</v>
      </c>
      <c r="BF97" s="168">
        <f t="shared" si="15"/>
        <v>0</v>
      </c>
      <c r="BG97" s="168">
        <f t="shared" si="16"/>
        <v>0</v>
      </c>
      <c r="BH97" s="168">
        <f t="shared" si="17"/>
        <v>0</v>
      </c>
      <c r="BI97" s="168">
        <f t="shared" si="18"/>
        <v>0</v>
      </c>
      <c r="BJ97" s="15" t="s">
        <v>80</v>
      </c>
      <c r="BK97" s="168">
        <f t="shared" si="19"/>
        <v>0</v>
      </c>
      <c r="BL97" s="15" t="s">
        <v>155</v>
      </c>
      <c r="BM97" s="167" t="s">
        <v>190</v>
      </c>
    </row>
    <row r="98" spans="1:65" s="2" customFormat="1" ht="24.2" customHeight="1">
      <c r="A98" s="32"/>
      <c r="B98" s="33"/>
      <c r="C98" s="183" t="s">
        <v>191</v>
      </c>
      <c r="D98" s="183" t="s">
        <v>152</v>
      </c>
      <c r="E98" s="184" t="s">
        <v>192</v>
      </c>
      <c r="F98" s="185" t="s">
        <v>193</v>
      </c>
      <c r="G98" s="186" t="s">
        <v>126</v>
      </c>
      <c r="H98" s="187">
        <v>2</v>
      </c>
      <c r="I98" s="188"/>
      <c r="J98" s="189">
        <f t="shared" si="10"/>
        <v>0</v>
      </c>
      <c r="K98" s="185" t="s">
        <v>19</v>
      </c>
      <c r="L98" s="37"/>
      <c r="M98" s="190" t="s">
        <v>19</v>
      </c>
      <c r="N98" s="191" t="s">
        <v>43</v>
      </c>
      <c r="O98" s="62"/>
      <c r="P98" s="165">
        <f t="shared" si="11"/>
        <v>0</v>
      </c>
      <c r="Q98" s="165">
        <v>0</v>
      </c>
      <c r="R98" s="165">
        <f t="shared" si="12"/>
        <v>0</v>
      </c>
      <c r="S98" s="165">
        <v>0</v>
      </c>
      <c r="T98" s="166">
        <f t="shared" si="1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155</v>
      </c>
      <c r="AT98" s="167" t="s">
        <v>152</v>
      </c>
      <c r="AU98" s="167" t="s">
        <v>80</v>
      </c>
      <c r="AY98" s="15" t="s">
        <v>128</v>
      </c>
      <c r="BE98" s="168">
        <f t="shared" si="14"/>
        <v>0</v>
      </c>
      <c r="BF98" s="168">
        <f t="shared" si="15"/>
        <v>0</v>
      </c>
      <c r="BG98" s="168">
        <f t="shared" si="16"/>
        <v>0</v>
      </c>
      <c r="BH98" s="168">
        <f t="shared" si="17"/>
        <v>0</v>
      </c>
      <c r="BI98" s="168">
        <f t="shared" si="18"/>
        <v>0</v>
      </c>
      <c r="BJ98" s="15" t="s">
        <v>80</v>
      </c>
      <c r="BK98" s="168">
        <f t="shared" si="19"/>
        <v>0</v>
      </c>
      <c r="BL98" s="15" t="s">
        <v>155</v>
      </c>
      <c r="BM98" s="167" t="s">
        <v>194</v>
      </c>
    </row>
    <row r="99" spans="1:65" s="2" customFormat="1" ht="44.25" customHeight="1">
      <c r="A99" s="32"/>
      <c r="B99" s="33"/>
      <c r="C99" s="183" t="s">
        <v>195</v>
      </c>
      <c r="D99" s="183" t="s">
        <v>152</v>
      </c>
      <c r="E99" s="184" t="s">
        <v>196</v>
      </c>
      <c r="F99" s="185" t="s">
        <v>197</v>
      </c>
      <c r="G99" s="186" t="s">
        <v>126</v>
      </c>
      <c r="H99" s="187">
        <v>2</v>
      </c>
      <c r="I99" s="188"/>
      <c r="J99" s="189">
        <f t="shared" si="10"/>
        <v>0</v>
      </c>
      <c r="K99" s="185" t="s">
        <v>19</v>
      </c>
      <c r="L99" s="37"/>
      <c r="M99" s="190" t="s">
        <v>19</v>
      </c>
      <c r="N99" s="191" t="s">
        <v>43</v>
      </c>
      <c r="O99" s="62"/>
      <c r="P99" s="165">
        <f t="shared" si="11"/>
        <v>0</v>
      </c>
      <c r="Q99" s="165">
        <v>0</v>
      </c>
      <c r="R99" s="165">
        <f t="shared" si="12"/>
        <v>0</v>
      </c>
      <c r="S99" s="165">
        <v>0</v>
      </c>
      <c r="T99" s="166">
        <f t="shared" si="1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155</v>
      </c>
      <c r="AT99" s="167" t="s">
        <v>152</v>
      </c>
      <c r="AU99" s="167" t="s">
        <v>80</v>
      </c>
      <c r="AY99" s="15" t="s">
        <v>128</v>
      </c>
      <c r="BE99" s="168">
        <f t="shared" si="14"/>
        <v>0</v>
      </c>
      <c r="BF99" s="168">
        <f t="shared" si="15"/>
        <v>0</v>
      </c>
      <c r="BG99" s="168">
        <f t="shared" si="16"/>
        <v>0</v>
      </c>
      <c r="BH99" s="168">
        <f t="shared" si="17"/>
        <v>0</v>
      </c>
      <c r="BI99" s="168">
        <f t="shared" si="18"/>
        <v>0</v>
      </c>
      <c r="BJ99" s="15" t="s">
        <v>80</v>
      </c>
      <c r="BK99" s="168">
        <f t="shared" si="19"/>
        <v>0</v>
      </c>
      <c r="BL99" s="15" t="s">
        <v>155</v>
      </c>
      <c r="BM99" s="167" t="s">
        <v>198</v>
      </c>
    </row>
    <row r="100" spans="1:65" s="2" customFormat="1" ht="24.2" customHeight="1">
      <c r="A100" s="32"/>
      <c r="B100" s="33"/>
      <c r="C100" s="155" t="s">
        <v>199</v>
      </c>
      <c r="D100" s="155" t="s">
        <v>123</v>
      </c>
      <c r="E100" s="156" t="s">
        <v>200</v>
      </c>
      <c r="F100" s="157" t="s">
        <v>201</v>
      </c>
      <c r="G100" s="158" t="s">
        <v>126</v>
      </c>
      <c r="H100" s="159">
        <v>16</v>
      </c>
      <c r="I100" s="160"/>
      <c r="J100" s="161">
        <f t="shared" si="10"/>
        <v>0</v>
      </c>
      <c r="K100" s="157" t="s">
        <v>19</v>
      </c>
      <c r="L100" s="162"/>
      <c r="M100" s="163" t="s">
        <v>19</v>
      </c>
      <c r="N100" s="164" t="s">
        <v>43</v>
      </c>
      <c r="O100" s="62"/>
      <c r="P100" s="165">
        <f t="shared" si="11"/>
        <v>0</v>
      </c>
      <c r="Q100" s="165">
        <v>0</v>
      </c>
      <c r="R100" s="165">
        <f t="shared" si="12"/>
        <v>0</v>
      </c>
      <c r="S100" s="165">
        <v>0</v>
      </c>
      <c r="T100" s="166">
        <f t="shared" si="1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7" t="s">
        <v>155</v>
      </c>
      <c r="AT100" s="167" t="s">
        <v>123</v>
      </c>
      <c r="AU100" s="167" t="s">
        <v>80</v>
      </c>
      <c r="AY100" s="15" t="s">
        <v>128</v>
      </c>
      <c r="BE100" s="168">
        <f t="shared" si="14"/>
        <v>0</v>
      </c>
      <c r="BF100" s="168">
        <f t="shared" si="15"/>
        <v>0</v>
      </c>
      <c r="BG100" s="168">
        <f t="shared" si="16"/>
        <v>0</v>
      </c>
      <c r="BH100" s="168">
        <f t="shared" si="17"/>
        <v>0</v>
      </c>
      <c r="BI100" s="168">
        <f t="shared" si="18"/>
        <v>0</v>
      </c>
      <c r="BJ100" s="15" t="s">
        <v>80</v>
      </c>
      <c r="BK100" s="168">
        <f t="shared" si="19"/>
        <v>0</v>
      </c>
      <c r="BL100" s="15" t="s">
        <v>155</v>
      </c>
      <c r="BM100" s="167" t="s">
        <v>202</v>
      </c>
    </row>
    <row r="101" spans="1:65" s="2" customFormat="1" ht="19.5">
      <c r="A101" s="32"/>
      <c r="B101" s="33"/>
      <c r="C101" s="34"/>
      <c r="D101" s="192" t="s">
        <v>203</v>
      </c>
      <c r="E101" s="34"/>
      <c r="F101" s="193" t="s">
        <v>204</v>
      </c>
      <c r="G101" s="34"/>
      <c r="H101" s="34"/>
      <c r="I101" s="194"/>
      <c r="J101" s="34"/>
      <c r="K101" s="34"/>
      <c r="L101" s="37"/>
      <c r="M101" s="195"/>
      <c r="N101" s="196"/>
      <c r="O101" s="62"/>
      <c r="P101" s="62"/>
      <c r="Q101" s="62"/>
      <c r="R101" s="62"/>
      <c r="S101" s="62"/>
      <c r="T101" s="63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T101" s="15" t="s">
        <v>203</v>
      </c>
      <c r="AU101" s="15" t="s">
        <v>80</v>
      </c>
    </row>
    <row r="102" spans="1:65" s="2" customFormat="1" ht="16.5" customHeight="1">
      <c r="A102" s="32"/>
      <c r="B102" s="33"/>
      <c r="C102" s="155" t="s">
        <v>205</v>
      </c>
      <c r="D102" s="155" t="s">
        <v>123</v>
      </c>
      <c r="E102" s="156" t="s">
        <v>206</v>
      </c>
      <c r="F102" s="157" t="s">
        <v>207</v>
      </c>
      <c r="G102" s="158" t="s">
        <v>126</v>
      </c>
      <c r="H102" s="159">
        <v>1</v>
      </c>
      <c r="I102" s="160"/>
      <c r="J102" s="161">
        <f t="shared" ref="J102:J109" si="20">ROUND(I102*H102,2)</f>
        <v>0</v>
      </c>
      <c r="K102" s="157" t="s">
        <v>19</v>
      </c>
      <c r="L102" s="162"/>
      <c r="M102" s="163" t="s">
        <v>19</v>
      </c>
      <c r="N102" s="164" t="s">
        <v>43</v>
      </c>
      <c r="O102" s="62"/>
      <c r="P102" s="165">
        <f t="shared" ref="P102:P109" si="21">O102*H102</f>
        <v>0</v>
      </c>
      <c r="Q102" s="165">
        <v>0</v>
      </c>
      <c r="R102" s="165">
        <f t="shared" ref="R102:R109" si="22">Q102*H102</f>
        <v>0</v>
      </c>
      <c r="S102" s="165">
        <v>0</v>
      </c>
      <c r="T102" s="166">
        <f t="shared" ref="T102:T109" si="23">S102*H102</f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155</v>
      </c>
      <c r="AT102" s="167" t="s">
        <v>123</v>
      </c>
      <c r="AU102" s="167" t="s">
        <v>80</v>
      </c>
      <c r="AY102" s="15" t="s">
        <v>128</v>
      </c>
      <c r="BE102" s="168">
        <f t="shared" ref="BE102:BE109" si="24">IF(N102="základní",J102,0)</f>
        <v>0</v>
      </c>
      <c r="BF102" s="168">
        <f t="shared" ref="BF102:BF109" si="25">IF(N102="snížená",J102,0)</f>
        <v>0</v>
      </c>
      <c r="BG102" s="168">
        <f t="shared" ref="BG102:BG109" si="26">IF(N102="zákl. přenesená",J102,0)</f>
        <v>0</v>
      </c>
      <c r="BH102" s="168">
        <f t="shared" ref="BH102:BH109" si="27">IF(N102="sníž. přenesená",J102,0)</f>
        <v>0</v>
      </c>
      <c r="BI102" s="168">
        <f t="shared" ref="BI102:BI109" si="28">IF(N102="nulová",J102,0)</f>
        <v>0</v>
      </c>
      <c r="BJ102" s="15" t="s">
        <v>80</v>
      </c>
      <c r="BK102" s="168">
        <f t="shared" ref="BK102:BK109" si="29">ROUND(I102*H102,2)</f>
        <v>0</v>
      </c>
      <c r="BL102" s="15" t="s">
        <v>155</v>
      </c>
      <c r="BM102" s="167" t="s">
        <v>208</v>
      </c>
    </row>
    <row r="103" spans="1:65" s="2" customFormat="1" ht="16.5" customHeight="1">
      <c r="A103" s="32"/>
      <c r="B103" s="33"/>
      <c r="C103" s="155" t="s">
        <v>7</v>
      </c>
      <c r="D103" s="155" t="s">
        <v>123</v>
      </c>
      <c r="E103" s="156" t="s">
        <v>209</v>
      </c>
      <c r="F103" s="157" t="s">
        <v>210</v>
      </c>
      <c r="G103" s="158" t="s">
        <v>126</v>
      </c>
      <c r="H103" s="159">
        <v>1</v>
      </c>
      <c r="I103" s="160"/>
      <c r="J103" s="161">
        <f t="shared" si="20"/>
        <v>0</v>
      </c>
      <c r="K103" s="157" t="s">
        <v>19</v>
      </c>
      <c r="L103" s="162"/>
      <c r="M103" s="163" t="s">
        <v>19</v>
      </c>
      <c r="N103" s="164" t="s">
        <v>43</v>
      </c>
      <c r="O103" s="62"/>
      <c r="P103" s="165">
        <f t="shared" si="21"/>
        <v>0</v>
      </c>
      <c r="Q103" s="165">
        <v>0</v>
      </c>
      <c r="R103" s="165">
        <f t="shared" si="22"/>
        <v>0</v>
      </c>
      <c r="S103" s="165">
        <v>0</v>
      </c>
      <c r="T103" s="166">
        <f t="shared" si="2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155</v>
      </c>
      <c r="AT103" s="167" t="s">
        <v>123</v>
      </c>
      <c r="AU103" s="167" t="s">
        <v>80</v>
      </c>
      <c r="AY103" s="15" t="s">
        <v>128</v>
      </c>
      <c r="BE103" s="168">
        <f t="shared" si="24"/>
        <v>0</v>
      </c>
      <c r="BF103" s="168">
        <f t="shared" si="25"/>
        <v>0</v>
      </c>
      <c r="BG103" s="168">
        <f t="shared" si="26"/>
        <v>0</v>
      </c>
      <c r="BH103" s="168">
        <f t="shared" si="27"/>
        <v>0</v>
      </c>
      <c r="BI103" s="168">
        <f t="shared" si="28"/>
        <v>0</v>
      </c>
      <c r="BJ103" s="15" t="s">
        <v>80</v>
      </c>
      <c r="BK103" s="168">
        <f t="shared" si="29"/>
        <v>0</v>
      </c>
      <c r="BL103" s="15" t="s">
        <v>155</v>
      </c>
      <c r="BM103" s="167" t="s">
        <v>211</v>
      </c>
    </row>
    <row r="104" spans="1:65" s="2" customFormat="1" ht="16.5" customHeight="1">
      <c r="A104" s="32"/>
      <c r="B104" s="33"/>
      <c r="C104" s="155" t="s">
        <v>212</v>
      </c>
      <c r="D104" s="155" t="s">
        <v>123</v>
      </c>
      <c r="E104" s="156" t="s">
        <v>213</v>
      </c>
      <c r="F104" s="157" t="s">
        <v>214</v>
      </c>
      <c r="G104" s="158" t="s">
        <v>126</v>
      </c>
      <c r="H104" s="159">
        <v>1</v>
      </c>
      <c r="I104" s="160"/>
      <c r="J104" s="161">
        <f t="shared" si="20"/>
        <v>0</v>
      </c>
      <c r="K104" s="157" t="s">
        <v>19</v>
      </c>
      <c r="L104" s="162"/>
      <c r="M104" s="163" t="s">
        <v>19</v>
      </c>
      <c r="N104" s="164" t="s">
        <v>43</v>
      </c>
      <c r="O104" s="62"/>
      <c r="P104" s="165">
        <f t="shared" si="21"/>
        <v>0</v>
      </c>
      <c r="Q104" s="165">
        <v>0</v>
      </c>
      <c r="R104" s="165">
        <f t="shared" si="22"/>
        <v>0</v>
      </c>
      <c r="S104" s="165">
        <v>0</v>
      </c>
      <c r="T104" s="166">
        <f t="shared" si="2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7" t="s">
        <v>155</v>
      </c>
      <c r="AT104" s="167" t="s">
        <v>123</v>
      </c>
      <c r="AU104" s="167" t="s">
        <v>80</v>
      </c>
      <c r="AY104" s="15" t="s">
        <v>128</v>
      </c>
      <c r="BE104" s="168">
        <f t="shared" si="24"/>
        <v>0</v>
      </c>
      <c r="BF104" s="168">
        <f t="shared" si="25"/>
        <v>0</v>
      </c>
      <c r="BG104" s="168">
        <f t="shared" si="26"/>
        <v>0</v>
      </c>
      <c r="BH104" s="168">
        <f t="shared" si="27"/>
        <v>0</v>
      </c>
      <c r="BI104" s="168">
        <f t="shared" si="28"/>
        <v>0</v>
      </c>
      <c r="BJ104" s="15" t="s">
        <v>80</v>
      </c>
      <c r="BK104" s="168">
        <f t="shared" si="29"/>
        <v>0</v>
      </c>
      <c r="BL104" s="15" t="s">
        <v>155</v>
      </c>
      <c r="BM104" s="167" t="s">
        <v>215</v>
      </c>
    </row>
    <row r="105" spans="1:65" s="2" customFormat="1" ht="16.5" customHeight="1">
      <c r="A105" s="32"/>
      <c r="B105" s="33"/>
      <c r="C105" s="183" t="s">
        <v>216</v>
      </c>
      <c r="D105" s="183" t="s">
        <v>152</v>
      </c>
      <c r="E105" s="184" t="s">
        <v>217</v>
      </c>
      <c r="F105" s="185" t="s">
        <v>218</v>
      </c>
      <c r="G105" s="186" t="s">
        <v>126</v>
      </c>
      <c r="H105" s="187">
        <v>1</v>
      </c>
      <c r="I105" s="188"/>
      <c r="J105" s="189">
        <f t="shared" si="20"/>
        <v>0</v>
      </c>
      <c r="K105" s="185" t="s">
        <v>19</v>
      </c>
      <c r="L105" s="37"/>
      <c r="M105" s="190" t="s">
        <v>19</v>
      </c>
      <c r="N105" s="191" t="s">
        <v>43</v>
      </c>
      <c r="O105" s="62"/>
      <c r="P105" s="165">
        <f t="shared" si="21"/>
        <v>0</v>
      </c>
      <c r="Q105" s="165">
        <v>0</v>
      </c>
      <c r="R105" s="165">
        <f t="shared" si="22"/>
        <v>0</v>
      </c>
      <c r="S105" s="165">
        <v>0</v>
      </c>
      <c r="T105" s="166">
        <f t="shared" si="2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7" t="s">
        <v>155</v>
      </c>
      <c r="AT105" s="167" t="s">
        <v>152</v>
      </c>
      <c r="AU105" s="167" t="s">
        <v>80</v>
      </c>
      <c r="AY105" s="15" t="s">
        <v>128</v>
      </c>
      <c r="BE105" s="168">
        <f t="shared" si="24"/>
        <v>0</v>
      </c>
      <c r="BF105" s="168">
        <f t="shared" si="25"/>
        <v>0</v>
      </c>
      <c r="BG105" s="168">
        <f t="shared" si="26"/>
        <v>0</v>
      </c>
      <c r="BH105" s="168">
        <f t="shared" si="27"/>
        <v>0</v>
      </c>
      <c r="BI105" s="168">
        <f t="shared" si="28"/>
        <v>0</v>
      </c>
      <c r="BJ105" s="15" t="s">
        <v>80</v>
      </c>
      <c r="BK105" s="168">
        <f t="shared" si="29"/>
        <v>0</v>
      </c>
      <c r="BL105" s="15" t="s">
        <v>155</v>
      </c>
      <c r="BM105" s="167" t="s">
        <v>219</v>
      </c>
    </row>
    <row r="106" spans="1:65" s="2" customFormat="1" ht="16.5" customHeight="1">
      <c r="A106" s="32"/>
      <c r="B106" s="33"/>
      <c r="C106" s="183" t="s">
        <v>220</v>
      </c>
      <c r="D106" s="183" t="s">
        <v>152</v>
      </c>
      <c r="E106" s="184" t="s">
        <v>221</v>
      </c>
      <c r="F106" s="185" t="s">
        <v>222</v>
      </c>
      <c r="G106" s="186" t="s">
        <v>126</v>
      </c>
      <c r="H106" s="187">
        <v>1</v>
      </c>
      <c r="I106" s="188"/>
      <c r="J106" s="189">
        <f t="shared" si="20"/>
        <v>0</v>
      </c>
      <c r="K106" s="185" t="s">
        <v>19</v>
      </c>
      <c r="L106" s="37"/>
      <c r="M106" s="190" t="s">
        <v>19</v>
      </c>
      <c r="N106" s="191" t="s">
        <v>43</v>
      </c>
      <c r="O106" s="62"/>
      <c r="P106" s="165">
        <f t="shared" si="21"/>
        <v>0</v>
      </c>
      <c r="Q106" s="165">
        <v>0</v>
      </c>
      <c r="R106" s="165">
        <f t="shared" si="22"/>
        <v>0</v>
      </c>
      <c r="S106" s="165">
        <v>0</v>
      </c>
      <c r="T106" s="166">
        <f t="shared" si="2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155</v>
      </c>
      <c r="AT106" s="167" t="s">
        <v>152</v>
      </c>
      <c r="AU106" s="167" t="s">
        <v>80</v>
      </c>
      <c r="AY106" s="15" t="s">
        <v>128</v>
      </c>
      <c r="BE106" s="168">
        <f t="shared" si="24"/>
        <v>0</v>
      </c>
      <c r="BF106" s="168">
        <f t="shared" si="25"/>
        <v>0</v>
      </c>
      <c r="BG106" s="168">
        <f t="shared" si="26"/>
        <v>0</v>
      </c>
      <c r="BH106" s="168">
        <f t="shared" si="27"/>
        <v>0</v>
      </c>
      <c r="BI106" s="168">
        <f t="shared" si="28"/>
        <v>0</v>
      </c>
      <c r="BJ106" s="15" t="s">
        <v>80</v>
      </c>
      <c r="BK106" s="168">
        <f t="shared" si="29"/>
        <v>0</v>
      </c>
      <c r="BL106" s="15" t="s">
        <v>155</v>
      </c>
      <c r="BM106" s="167" t="s">
        <v>223</v>
      </c>
    </row>
    <row r="107" spans="1:65" s="2" customFormat="1" ht="16.5" customHeight="1">
      <c r="A107" s="32"/>
      <c r="B107" s="33"/>
      <c r="C107" s="183" t="s">
        <v>224</v>
      </c>
      <c r="D107" s="183" t="s">
        <v>152</v>
      </c>
      <c r="E107" s="184" t="s">
        <v>225</v>
      </c>
      <c r="F107" s="185" t="s">
        <v>226</v>
      </c>
      <c r="G107" s="186" t="s">
        <v>126</v>
      </c>
      <c r="H107" s="187">
        <v>1</v>
      </c>
      <c r="I107" s="188"/>
      <c r="J107" s="189">
        <f t="shared" si="20"/>
        <v>0</v>
      </c>
      <c r="K107" s="185" t="s">
        <v>19</v>
      </c>
      <c r="L107" s="37"/>
      <c r="M107" s="190" t="s">
        <v>19</v>
      </c>
      <c r="N107" s="191" t="s">
        <v>43</v>
      </c>
      <c r="O107" s="62"/>
      <c r="P107" s="165">
        <f t="shared" si="21"/>
        <v>0</v>
      </c>
      <c r="Q107" s="165">
        <v>0</v>
      </c>
      <c r="R107" s="165">
        <f t="shared" si="22"/>
        <v>0</v>
      </c>
      <c r="S107" s="165">
        <v>0</v>
      </c>
      <c r="T107" s="166">
        <f t="shared" si="2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7" t="s">
        <v>155</v>
      </c>
      <c r="AT107" s="167" t="s">
        <v>152</v>
      </c>
      <c r="AU107" s="167" t="s">
        <v>80</v>
      </c>
      <c r="AY107" s="15" t="s">
        <v>128</v>
      </c>
      <c r="BE107" s="168">
        <f t="shared" si="24"/>
        <v>0</v>
      </c>
      <c r="BF107" s="168">
        <f t="shared" si="25"/>
        <v>0</v>
      </c>
      <c r="BG107" s="168">
        <f t="shared" si="26"/>
        <v>0</v>
      </c>
      <c r="BH107" s="168">
        <f t="shared" si="27"/>
        <v>0</v>
      </c>
      <c r="BI107" s="168">
        <f t="shared" si="28"/>
        <v>0</v>
      </c>
      <c r="BJ107" s="15" t="s">
        <v>80</v>
      </c>
      <c r="BK107" s="168">
        <f t="shared" si="29"/>
        <v>0</v>
      </c>
      <c r="BL107" s="15" t="s">
        <v>155</v>
      </c>
      <c r="BM107" s="167" t="s">
        <v>227</v>
      </c>
    </row>
    <row r="108" spans="1:65" s="2" customFormat="1" ht="16.5" customHeight="1">
      <c r="A108" s="32"/>
      <c r="B108" s="33"/>
      <c r="C108" s="183" t="s">
        <v>228</v>
      </c>
      <c r="D108" s="183" t="s">
        <v>152</v>
      </c>
      <c r="E108" s="184" t="s">
        <v>229</v>
      </c>
      <c r="F108" s="185" t="s">
        <v>230</v>
      </c>
      <c r="G108" s="186" t="s">
        <v>126</v>
      </c>
      <c r="H108" s="187">
        <v>1</v>
      </c>
      <c r="I108" s="188"/>
      <c r="J108" s="189">
        <f t="shared" si="20"/>
        <v>0</v>
      </c>
      <c r="K108" s="185" t="s">
        <v>19</v>
      </c>
      <c r="L108" s="37"/>
      <c r="M108" s="190" t="s">
        <v>19</v>
      </c>
      <c r="N108" s="191" t="s">
        <v>43</v>
      </c>
      <c r="O108" s="62"/>
      <c r="P108" s="165">
        <f t="shared" si="21"/>
        <v>0</v>
      </c>
      <c r="Q108" s="165">
        <v>0</v>
      </c>
      <c r="R108" s="165">
        <f t="shared" si="22"/>
        <v>0</v>
      </c>
      <c r="S108" s="165">
        <v>0</v>
      </c>
      <c r="T108" s="166">
        <f t="shared" si="2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7" t="s">
        <v>155</v>
      </c>
      <c r="AT108" s="167" t="s">
        <v>152</v>
      </c>
      <c r="AU108" s="167" t="s">
        <v>80</v>
      </c>
      <c r="AY108" s="15" t="s">
        <v>128</v>
      </c>
      <c r="BE108" s="168">
        <f t="shared" si="24"/>
        <v>0</v>
      </c>
      <c r="BF108" s="168">
        <f t="shared" si="25"/>
        <v>0</v>
      </c>
      <c r="BG108" s="168">
        <f t="shared" si="26"/>
        <v>0</v>
      </c>
      <c r="BH108" s="168">
        <f t="shared" si="27"/>
        <v>0</v>
      </c>
      <c r="BI108" s="168">
        <f t="shared" si="28"/>
        <v>0</v>
      </c>
      <c r="BJ108" s="15" t="s">
        <v>80</v>
      </c>
      <c r="BK108" s="168">
        <f t="shared" si="29"/>
        <v>0</v>
      </c>
      <c r="BL108" s="15" t="s">
        <v>155</v>
      </c>
      <c r="BM108" s="167" t="s">
        <v>231</v>
      </c>
    </row>
    <row r="109" spans="1:65" s="2" customFormat="1" ht="16.5" customHeight="1">
      <c r="A109" s="32"/>
      <c r="B109" s="33"/>
      <c r="C109" s="183" t="s">
        <v>232</v>
      </c>
      <c r="D109" s="183" t="s">
        <v>152</v>
      </c>
      <c r="E109" s="184" t="s">
        <v>233</v>
      </c>
      <c r="F109" s="185" t="s">
        <v>234</v>
      </c>
      <c r="G109" s="186" t="s">
        <v>126</v>
      </c>
      <c r="H109" s="187">
        <v>1</v>
      </c>
      <c r="I109" s="188"/>
      <c r="J109" s="189">
        <f t="shared" si="20"/>
        <v>0</v>
      </c>
      <c r="K109" s="185" t="s">
        <v>19</v>
      </c>
      <c r="L109" s="37"/>
      <c r="M109" s="197" t="s">
        <v>19</v>
      </c>
      <c r="N109" s="198" t="s">
        <v>43</v>
      </c>
      <c r="O109" s="199"/>
      <c r="P109" s="200">
        <f t="shared" si="21"/>
        <v>0</v>
      </c>
      <c r="Q109" s="200">
        <v>0</v>
      </c>
      <c r="R109" s="200">
        <f t="shared" si="22"/>
        <v>0</v>
      </c>
      <c r="S109" s="200">
        <v>0</v>
      </c>
      <c r="T109" s="201">
        <f t="shared" si="2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7" t="s">
        <v>155</v>
      </c>
      <c r="AT109" s="167" t="s">
        <v>152</v>
      </c>
      <c r="AU109" s="167" t="s">
        <v>80</v>
      </c>
      <c r="AY109" s="15" t="s">
        <v>128</v>
      </c>
      <c r="BE109" s="168">
        <f t="shared" si="24"/>
        <v>0</v>
      </c>
      <c r="BF109" s="168">
        <f t="shared" si="25"/>
        <v>0</v>
      </c>
      <c r="BG109" s="168">
        <f t="shared" si="26"/>
        <v>0</v>
      </c>
      <c r="BH109" s="168">
        <f t="shared" si="27"/>
        <v>0</v>
      </c>
      <c r="BI109" s="168">
        <f t="shared" si="28"/>
        <v>0</v>
      </c>
      <c r="BJ109" s="15" t="s">
        <v>80</v>
      </c>
      <c r="BK109" s="168">
        <f t="shared" si="29"/>
        <v>0</v>
      </c>
      <c r="BL109" s="15" t="s">
        <v>155</v>
      </c>
      <c r="BM109" s="167" t="s">
        <v>235</v>
      </c>
    </row>
    <row r="110" spans="1:65" s="2" customFormat="1" ht="6.95" customHeight="1">
      <c r="A110" s="32"/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7"/>
      <c r="M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</sheetData>
  <sheetProtection algorithmName="SHA-512" hashValue="lr1zdTHdHN2yOxRlzhRafhM2WTLhQbId5D0O1xH25773ksKL7QWt/Jg7tcU2lg5cRk1rLkx15NTu7fRVbNvvmA==" saltValue="1goJmOyYGn8fnRqudDtdY/U9q1Xqx+x/U1uiTbPOlQ2punsgVtTGh9UQPz07Hymdn39p63yQn8pu2ZgF9UvrEw==" spinCount="100000" sheet="1" objects="1" scenarios="1" formatColumns="0" formatRows="0" autoFilter="0"/>
  <autoFilter ref="C79:K109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85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103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236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32</v>
      </c>
      <c r="G12" s="32"/>
      <c r="H12" s="32"/>
      <c r="I12" s="110" t="s">
        <v>23</v>
      </c>
      <c r="J12" s="112" t="str">
        <f>'Rekapitulace stavby'!AN8</f>
        <v>30. 6. 2022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">
        <v>19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">
        <v>32</v>
      </c>
      <c r="F15" s="32"/>
      <c r="G15" s="32"/>
      <c r="H15" s="32"/>
      <c r="I15" s="110" t="s">
        <v>28</v>
      </c>
      <c r="J15" s="101" t="s">
        <v>19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26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stavby'!E14</f>
        <v>Vyplň údaj</v>
      </c>
      <c r="F18" s="342"/>
      <c r="G18" s="342"/>
      <c r="H18" s="342"/>
      <c r="I18" s="110" t="s">
        <v>28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26</v>
      </c>
      <c r="J20" s="101" t="s">
        <v>19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">
        <v>32</v>
      </c>
      <c r="F21" s="32"/>
      <c r="G21" s="32"/>
      <c r="H21" s="32"/>
      <c r="I21" s="110" t="s">
        <v>28</v>
      </c>
      <c r="J21" s="101" t="s">
        <v>19</v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26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32</v>
      </c>
      <c r="F24" s="32"/>
      <c r="G24" s="32"/>
      <c r="H24" s="32"/>
      <c r="I24" s="110" t="s">
        <v>28</v>
      </c>
      <c r="J24" s="101" t="s">
        <v>19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ROUND(J80,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ROUND((SUM(BE80:BE118)),  2)</f>
        <v>0</v>
      </c>
      <c r="G33" s="32"/>
      <c r="H33" s="32"/>
      <c r="I33" s="122">
        <v>0.21</v>
      </c>
      <c r="J33" s="121">
        <f>ROUND(((SUM(BE80:BE118))*I33),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ROUND((SUM(BF80:BF118)),  2)</f>
        <v>0</v>
      </c>
      <c r="G34" s="32"/>
      <c r="H34" s="32"/>
      <c r="I34" s="122">
        <v>0.15</v>
      </c>
      <c r="J34" s="121">
        <f>ROUND(((SUM(BF80:BF118))*I34),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ROUND((SUM(BG80:BG118)),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ROUND((SUM(BH80:BH118)),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ROUND((SUM(BI80:BI118)),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Oprava zabezpečovacího zařízení na trati Česká Třebová - Kolín(mimo)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103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PS 02 - Moravany - Kostěnice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30. 6. 2022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106</v>
      </c>
      <c r="D57" s="135"/>
      <c r="E57" s="135"/>
      <c r="F57" s="135"/>
      <c r="G57" s="135"/>
      <c r="H57" s="135"/>
      <c r="I57" s="135"/>
      <c r="J57" s="136" t="s">
        <v>107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70</v>
      </c>
      <c r="D59" s="34"/>
      <c r="E59" s="34"/>
      <c r="F59" s="34"/>
      <c r="G59" s="34"/>
      <c r="H59" s="34"/>
      <c r="I59" s="34"/>
      <c r="J59" s="75">
        <f>J80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108</v>
      </c>
    </row>
    <row r="60" spans="1:47" s="9" customFormat="1" ht="24.95" customHeight="1">
      <c r="B60" s="138"/>
      <c r="C60" s="139"/>
      <c r="D60" s="140" t="s">
        <v>109</v>
      </c>
      <c r="E60" s="141"/>
      <c r="F60" s="141"/>
      <c r="G60" s="141"/>
      <c r="H60" s="141"/>
      <c r="I60" s="141"/>
      <c r="J60" s="142">
        <f>J84</f>
        <v>0</v>
      </c>
      <c r="K60" s="139"/>
      <c r="L60" s="143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110</v>
      </c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4" t="str">
        <f>E7</f>
        <v>Oprava zabezpečovacího zařízení na trati Česká Třebová - Kolín(mimo)</v>
      </c>
      <c r="F70" s="345"/>
      <c r="G70" s="345"/>
      <c r="H70" s="345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103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3" t="str">
        <f>E9</f>
        <v>PS 02 - Moravany - Kostěnice</v>
      </c>
      <c r="F72" s="346"/>
      <c r="G72" s="346"/>
      <c r="H72" s="346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 xml:space="preserve"> </v>
      </c>
      <c r="G74" s="34"/>
      <c r="H74" s="34"/>
      <c r="I74" s="27" t="s">
        <v>23</v>
      </c>
      <c r="J74" s="57" t="str">
        <f>IF(J12="","",J12)</f>
        <v>30. 6. 2022</v>
      </c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 xml:space="preserve"> </v>
      </c>
      <c r="G76" s="34"/>
      <c r="H76" s="34"/>
      <c r="I76" s="27" t="s">
        <v>31</v>
      </c>
      <c r="J76" s="30" t="str">
        <f>E21</f>
        <v xml:space="preserve"> 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27" t="s">
        <v>34</v>
      </c>
      <c r="J77" s="30" t="str">
        <f>E24</f>
        <v xml:space="preserve"> </v>
      </c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0" customFormat="1" ht="29.25" customHeight="1">
      <c r="A79" s="144"/>
      <c r="B79" s="145"/>
      <c r="C79" s="146" t="s">
        <v>111</v>
      </c>
      <c r="D79" s="147" t="s">
        <v>57</v>
      </c>
      <c r="E79" s="147" t="s">
        <v>53</v>
      </c>
      <c r="F79" s="147" t="s">
        <v>54</v>
      </c>
      <c r="G79" s="147" t="s">
        <v>112</v>
      </c>
      <c r="H79" s="147" t="s">
        <v>113</v>
      </c>
      <c r="I79" s="147" t="s">
        <v>114</v>
      </c>
      <c r="J79" s="147" t="s">
        <v>107</v>
      </c>
      <c r="K79" s="148" t="s">
        <v>115</v>
      </c>
      <c r="L79" s="149"/>
      <c r="M79" s="66" t="s">
        <v>19</v>
      </c>
      <c r="N79" s="67" t="s">
        <v>42</v>
      </c>
      <c r="O79" s="67" t="s">
        <v>116</v>
      </c>
      <c r="P79" s="67" t="s">
        <v>117</v>
      </c>
      <c r="Q79" s="67" t="s">
        <v>118</v>
      </c>
      <c r="R79" s="67" t="s">
        <v>119</v>
      </c>
      <c r="S79" s="67" t="s">
        <v>120</v>
      </c>
      <c r="T79" s="68" t="s">
        <v>121</v>
      </c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63" s="2" customFormat="1" ht="22.9" customHeight="1">
      <c r="A80" s="32"/>
      <c r="B80" s="33"/>
      <c r="C80" s="73" t="s">
        <v>122</v>
      </c>
      <c r="D80" s="34"/>
      <c r="E80" s="34"/>
      <c r="F80" s="34"/>
      <c r="G80" s="34"/>
      <c r="H80" s="34"/>
      <c r="I80" s="34"/>
      <c r="J80" s="150">
        <f>BK80</f>
        <v>0</v>
      </c>
      <c r="K80" s="34"/>
      <c r="L80" s="37"/>
      <c r="M80" s="69"/>
      <c r="N80" s="151"/>
      <c r="O80" s="70"/>
      <c r="P80" s="152">
        <f>P81+SUM(P82:P84)</f>
        <v>0</v>
      </c>
      <c r="Q80" s="70"/>
      <c r="R80" s="152">
        <f>R81+SUM(R82:R84)</f>
        <v>0</v>
      </c>
      <c r="S80" s="70"/>
      <c r="T80" s="153">
        <f>T81+SUM(T82:T84)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108</v>
      </c>
      <c r="BK80" s="154">
        <f>BK81+SUM(BK82:BK84)</f>
        <v>0</v>
      </c>
    </row>
    <row r="81" spans="1:65" s="2" customFormat="1" ht="21.75" customHeight="1">
      <c r="A81" s="32"/>
      <c r="B81" s="33"/>
      <c r="C81" s="155" t="s">
        <v>80</v>
      </c>
      <c r="D81" s="155" t="s">
        <v>123</v>
      </c>
      <c r="E81" s="156" t="s">
        <v>135</v>
      </c>
      <c r="F81" s="157" t="s">
        <v>136</v>
      </c>
      <c r="G81" s="158" t="s">
        <v>126</v>
      </c>
      <c r="H81" s="159">
        <v>16</v>
      </c>
      <c r="I81" s="160"/>
      <c r="J81" s="161">
        <f>ROUND(I81*H81,2)</f>
        <v>0</v>
      </c>
      <c r="K81" s="157" t="s">
        <v>19</v>
      </c>
      <c r="L81" s="162"/>
      <c r="M81" s="163" t="s">
        <v>19</v>
      </c>
      <c r="N81" s="164" t="s">
        <v>43</v>
      </c>
      <c r="O81" s="62"/>
      <c r="P81" s="165">
        <f>O81*H81</f>
        <v>0</v>
      </c>
      <c r="Q81" s="165">
        <v>0</v>
      </c>
      <c r="R81" s="165">
        <f>Q81*H81</f>
        <v>0</v>
      </c>
      <c r="S81" s="165">
        <v>0</v>
      </c>
      <c r="T81" s="166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7" t="s">
        <v>127</v>
      </c>
      <c r="AT81" s="167" t="s">
        <v>123</v>
      </c>
      <c r="AU81" s="167" t="s">
        <v>72</v>
      </c>
      <c r="AY81" s="15" t="s">
        <v>128</v>
      </c>
      <c r="BE81" s="168">
        <f>IF(N81="základní",J81,0)</f>
        <v>0</v>
      </c>
      <c r="BF81" s="168">
        <f>IF(N81="snížená",J81,0)</f>
        <v>0</v>
      </c>
      <c r="BG81" s="168">
        <f>IF(N81="zákl. přenesená",J81,0)</f>
        <v>0</v>
      </c>
      <c r="BH81" s="168">
        <f>IF(N81="sníž. přenesená",J81,0)</f>
        <v>0</v>
      </c>
      <c r="BI81" s="168">
        <f>IF(N81="nulová",J81,0)</f>
        <v>0</v>
      </c>
      <c r="BJ81" s="15" t="s">
        <v>80</v>
      </c>
      <c r="BK81" s="168">
        <f>ROUND(I81*H81,2)</f>
        <v>0</v>
      </c>
      <c r="BL81" s="15" t="s">
        <v>129</v>
      </c>
      <c r="BM81" s="167" t="s">
        <v>237</v>
      </c>
    </row>
    <row r="82" spans="1:65" s="2" customFormat="1" ht="16.5" customHeight="1">
      <c r="A82" s="32"/>
      <c r="B82" s="33"/>
      <c r="C82" s="155" t="s">
        <v>82</v>
      </c>
      <c r="D82" s="155" t="s">
        <v>123</v>
      </c>
      <c r="E82" s="156" t="s">
        <v>139</v>
      </c>
      <c r="F82" s="157" t="s">
        <v>140</v>
      </c>
      <c r="G82" s="158" t="s">
        <v>126</v>
      </c>
      <c r="H82" s="159">
        <v>8</v>
      </c>
      <c r="I82" s="160"/>
      <c r="J82" s="161">
        <f>ROUND(I82*H82,2)</f>
        <v>0</v>
      </c>
      <c r="K82" s="157" t="s">
        <v>19</v>
      </c>
      <c r="L82" s="162"/>
      <c r="M82" s="163" t="s">
        <v>19</v>
      </c>
      <c r="N82" s="164" t="s">
        <v>43</v>
      </c>
      <c r="O82" s="62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7" t="s">
        <v>127</v>
      </c>
      <c r="AT82" s="167" t="s">
        <v>123</v>
      </c>
      <c r="AU82" s="167" t="s">
        <v>72</v>
      </c>
      <c r="AY82" s="15" t="s">
        <v>128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5" t="s">
        <v>80</v>
      </c>
      <c r="BK82" s="168">
        <f>ROUND(I82*H82,2)</f>
        <v>0</v>
      </c>
      <c r="BL82" s="15" t="s">
        <v>129</v>
      </c>
      <c r="BM82" s="167" t="s">
        <v>238</v>
      </c>
    </row>
    <row r="83" spans="1:65" s="2" customFormat="1" ht="16.5" customHeight="1">
      <c r="A83" s="32"/>
      <c r="B83" s="33"/>
      <c r="C83" s="155" t="s">
        <v>134</v>
      </c>
      <c r="D83" s="155" t="s">
        <v>123</v>
      </c>
      <c r="E83" s="156" t="s">
        <v>142</v>
      </c>
      <c r="F83" s="157" t="s">
        <v>143</v>
      </c>
      <c r="G83" s="158" t="s">
        <v>126</v>
      </c>
      <c r="H83" s="159">
        <v>16</v>
      </c>
      <c r="I83" s="160"/>
      <c r="J83" s="161">
        <f>ROUND(I83*H83,2)</f>
        <v>0</v>
      </c>
      <c r="K83" s="157" t="s">
        <v>19</v>
      </c>
      <c r="L83" s="162"/>
      <c r="M83" s="163" t="s">
        <v>19</v>
      </c>
      <c r="N83" s="164" t="s">
        <v>43</v>
      </c>
      <c r="O83" s="62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127</v>
      </c>
      <c r="AT83" s="167" t="s">
        <v>123</v>
      </c>
      <c r="AU83" s="167" t="s">
        <v>72</v>
      </c>
      <c r="AY83" s="15" t="s">
        <v>128</v>
      </c>
      <c r="BE83" s="168">
        <f>IF(N83="základní",J83,0)</f>
        <v>0</v>
      </c>
      <c r="BF83" s="168">
        <f>IF(N83="snížená",J83,0)</f>
        <v>0</v>
      </c>
      <c r="BG83" s="168">
        <f>IF(N83="zákl. přenesená",J83,0)</f>
        <v>0</v>
      </c>
      <c r="BH83" s="168">
        <f>IF(N83="sníž. přenesená",J83,0)</f>
        <v>0</v>
      </c>
      <c r="BI83" s="168">
        <f>IF(N83="nulová",J83,0)</f>
        <v>0</v>
      </c>
      <c r="BJ83" s="15" t="s">
        <v>80</v>
      </c>
      <c r="BK83" s="168">
        <f>ROUND(I83*H83,2)</f>
        <v>0</v>
      </c>
      <c r="BL83" s="15" t="s">
        <v>129</v>
      </c>
      <c r="BM83" s="167" t="s">
        <v>239</v>
      </c>
    </row>
    <row r="84" spans="1:65" s="11" customFormat="1" ht="25.9" customHeight="1">
      <c r="B84" s="169"/>
      <c r="C84" s="170"/>
      <c r="D84" s="171" t="s">
        <v>71</v>
      </c>
      <c r="E84" s="172" t="s">
        <v>149</v>
      </c>
      <c r="F84" s="172" t="s">
        <v>150</v>
      </c>
      <c r="G84" s="170"/>
      <c r="H84" s="170"/>
      <c r="I84" s="173"/>
      <c r="J84" s="174">
        <f>BK84</f>
        <v>0</v>
      </c>
      <c r="K84" s="170"/>
      <c r="L84" s="175"/>
      <c r="M84" s="176"/>
      <c r="N84" s="177"/>
      <c r="O84" s="177"/>
      <c r="P84" s="178">
        <f>SUM(P85:P118)</f>
        <v>0</v>
      </c>
      <c r="Q84" s="177"/>
      <c r="R84" s="178">
        <f>SUM(R85:R118)</f>
        <v>0</v>
      </c>
      <c r="S84" s="177"/>
      <c r="T84" s="179">
        <f>SUM(T85:T118)</f>
        <v>0</v>
      </c>
      <c r="AR84" s="180" t="s">
        <v>129</v>
      </c>
      <c r="AT84" s="181" t="s">
        <v>71</v>
      </c>
      <c r="AU84" s="181" t="s">
        <v>72</v>
      </c>
      <c r="AY84" s="180" t="s">
        <v>128</v>
      </c>
      <c r="BK84" s="182">
        <f>SUM(BK85:BK118)</f>
        <v>0</v>
      </c>
    </row>
    <row r="85" spans="1:65" s="2" customFormat="1" ht="16.5" customHeight="1">
      <c r="A85" s="32"/>
      <c r="B85" s="33"/>
      <c r="C85" s="183" t="s">
        <v>240</v>
      </c>
      <c r="D85" s="183" t="s">
        <v>152</v>
      </c>
      <c r="E85" s="184" t="s">
        <v>241</v>
      </c>
      <c r="F85" s="185" t="s">
        <v>242</v>
      </c>
      <c r="G85" s="186" t="s">
        <v>126</v>
      </c>
      <c r="H85" s="187">
        <v>4</v>
      </c>
      <c r="I85" s="188"/>
      <c r="J85" s="189">
        <f t="shared" ref="J85:J103" si="0">ROUND(I85*H85,2)</f>
        <v>0</v>
      </c>
      <c r="K85" s="185" t="s">
        <v>19</v>
      </c>
      <c r="L85" s="37"/>
      <c r="M85" s="190" t="s">
        <v>19</v>
      </c>
      <c r="N85" s="191" t="s">
        <v>43</v>
      </c>
      <c r="O85" s="62"/>
      <c r="P85" s="165">
        <f t="shared" ref="P85:P103" si="1">O85*H85</f>
        <v>0</v>
      </c>
      <c r="Q85" s="165">
        <v>0</v>
      </c>
      <c r="R85" s="165">
        <f t="shared" ref="R85:R103" si="2">Q85*H85</f>
        <v>0</v>
      </c>
      <c r="S85" s="165">
        <v>0</v>
      </c>
      <c r="T85" s="166">
        <f t="shared" ref="T85:T103" si="3"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155</v>
      </c>
      <c r="AT85" s="167" t="s">
        <v>152</v>
      </c>
      <c r="AU85" s="167" t="s">
        <v>80</v>
      </c>
      <c r="AY85" s="15" t="s">
        <v>128</v>
      </c>
      <c r="BE85" s="168">
        <f t="shared" ref="BE85:BE103" si="4">IF(N85="základní",J85,0)</f>
        <v>0</v>
      </c>
      <c r="BF85" s="168">
        <f t="shared" ref="BF85:BF103" si="5">IF(N85="snížená",J85,0)</f>
        <v>0</v>
      </c>
      <c r="BG85" s="168">
        <f t="shared" ref="BG85:BG103" si="6">IF(N85="zákl. přenesená",J85,0)</f>
        <v>0</v>
      </c>
      <c r="BH85" s="168">
        <f t="shared" ref="BH85:BH103" si="7">IF(N85="sníž. přenesená",J85,0)</f>
        <v>0</v>
      </c>
      <c r="BI85" s="168">
        <f t="shared" ref="BI85:BI103" si="8">IF(N85="nulová",J85,0)</f>
        <v>0</v>
      </c>
      <c r="BJ85" s="15" t="s">
        <v>80</v>
      </c>
      <c r="BK85" s="168">
        <f t="shared" ref="BK85:BK103" si="9">ROUND(I85*H85,2)</f>
        <v>0</v>
      </c>
      <c r="BL85" s="15" t="s">
        <v>155</v>
      </c>
      <c r="BM85" s="167" t="s">
        <v>243</v>
      </c>
    </row>
    <row r="86" spans="1:65" s="2" customFormat="1" ht="16.5" customHeight="1">
      <c r="A86" s="32"/>
      <c r="B86" s="33"/>
      <c r="C86" s="183" t="s">
        <v>244</v>
      </c>
      <c r="D86" s="183" t="s">
        <v>152</v>
      </c>
      <c r="E86" s="184" t="s">
        <v>245</v>
      </c>
      <c r="F86" s="185" t="s">
        <v>246</v>
      </c>
      <c r="G86" s="186" t="s">
        <v>126</v>
      </c>
      <c r="H86" s="187">
        <v>1</v>
      </c>
      <c r="I86" s="188"/>
      <c r="J86" s="189">
        <f t="shared" si="0"/>
        <v>0</v>
      </c>
      <c r="K86" s="185" t="s">
        <v>19</v>
      </c>
      <c r="L86" s="37"/>
      <c r="M86" s="190" t="s">
        <v>19</v>
      </c>
      <c r="N86" s="191" t="s">
        <v>43</v>
      </c>
      <c r="O86" s="62"/>
      <c r="P86" s="165">
        <f t="shared" si="1"/>
        <v>0</v>
      </c>
      <c r="Q86" s="165">
        <v>0</v>
      </c>
      <c r="R86" s="165">
        <f t="shared" si="2"/>
        <v>0</v>
      </c>
      <c r="S86" s="165">
        <v>0</v>
      </c>
      <c r="T86" s="166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155</v>
      </c>
      <c r="AT86" s="167" t="s">
        <v>152</v>
      </c>
      <c r="AU86" s="167" t="s">
        <v>80</v>
      </c>
      <c r="AY86" s="15" t="s">
        <v>128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5" t="s">
        <v>80</v>
      </c>
      <c r="BK86" s="168">
        <f t="shared" si="9"/>
        <v>0</v>
      </c>
      <c r="BL86" s="15" t="s">
        <v>155</v>
      </c>
      <c r="BM86" s="167" t="s">
        <v>247</v>
      </c>
    </row>
    <row r="87" spans="1:65" s="2" customFormat="1" ht="16.5" customHeight="1">
      <c r="A87" s="32"/>
      <c r="B87" s="33"/>
      <c r="C87" s="183" t="s">
        <v>129</v>
      </c>
      <c r="D87" s="183" t="s">
        <v>152</v>
      </c>
      <c r="E87" s="184" t="s">
        <v>153</v>
      </c>
      <c r="F87" s="185" t="s">
        <v>154</v>
      </c>
      <c r="G87" s="186" t="s">
        <v>126</v>
      </c>
      <c r="H87" s="187">
        <v>200</v>
      </c>
      <c r="I87" s="188"/>
      <c r="J87" s="189">
        <f t="shared" si="0"/>
        <v>0</v>
      </c>
      <c r="K87" s="185" t="s">
        <v>19</v>
      </c>
      <c r="L87" s="37"/>
      <c r="M87" s="190" t="s">
        <v>19</v>
      </c>
      <c r="N87" s="191" t="s">
        <v>43</v>
      </c>
      <c r="O87" s="62"/>
      <c r="P87" s="165">
        <f t="shared" si="1"/>
        <v>0</v>
      </c>
      <c r="Q87" s="165">
        <v>0</v>
      </c>
      <c r="R87" s="165">
        <f t="shared" si="2"/>
        <v>0</v>
      </c>
      <c r="S87" s="165">
        <v>0</v>
      </c>
      <c r="T87" s="166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155</v>
      </c>
      <c r="AT87" s="167" t="s">
        <v>152</v>
      </c>
      <c r="AU87" s="167" t="s">
        <v>80</v>
      </c>
      <c r="AY87" s="15" t="s">
        <v>128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5" t="s">
        <v>80</v>
      </c>
      <c r="BK87" s="168">
        <f t="shared" si="9"/>
        <v>0</v>
      </c>
      <c r="BL87" s="15" t="s">
        <v>155</v>
      </c>
      <c r="BM87" s="167" t="s">
        <v>248</v>
      </c>
    </row>
    <row r="88" spans="1:65" s="2" customFormat="1" ht="21.75" customHeight="1">
      <c r="A88" s="32"/>
      <c r="B88" s="33"/>
      <c r="C88" s="183" t="s">
        <v>138</v>
      </c>
      <c r="D88" s="183" t="s">
        <v>152</v>
      </c>
      <c r="E88" s="184" t="s">
        <v>158</v>
      </c>
      <c r="F88" s="185" t="s">
        <v>159</v>
      </c>
      <c r="G88" s="186" t="s">
        <v>126</v>
      </c>
      <c r="H88" s="187">
        <v>48</v>
      </c>
      <c r="I88" s="188"/>
      <c r="J88" s="189">
        <f t="shared" si="0"/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 t="shared" si="1"/>
        <v>0</v>
      </c>
      <c r="Q88" s="165">
        <v>0</v>
      </c>
      <c r="R88" s="165">
        <f t="shared" si="2"/>
        <v>0</v>
      </c>
      <c r="S88" s="165">
        <v>0</v>
      </c>
      <c r="T88" s="166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155</v>
      </c>
      <c r="AT88" s="167" t="s">
        <v>152</v>
      </c>
      <c r="AU88" s="167" t="s">
        <v>80</v>
      </c>
      <c r="AY88" s="15" t="s">
        <v>128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5" t="s">
        <v>80</v>
      </c>
      <c r="BK88" s="168">
        <f t="shared" si="9"/>
        <v>0</v>
      </c>
      <c r="BL88" s="15" t="s">
        <v>155</v>
      </c>
      <c r="BM88" s="167" t="s">
        <v>249</v>
      </c>
    </row>
    <row r="89" spans="1:65" s="2" customFormat="1" ht="24.2" customHeight="1">
      <c r="A89" s="32"/>
      <c r="B89" s="33"/>
      <c r="C89" s="183" t="s">
        <v>172</v>
      </c>
      <c r="D89" s="183" t="s">
        <v>152</v>
      </c>
      <c r="E89" s="184" t="s">
        <v>162</v>
      </c>
      <c r="F89" s="185" t="s">
        <v>163</v>
      </c>
      <c r="G89" s="186" t="s">
        <v>126</v>
      </c>
      <c r="H89" s="187">
        <v>16</v>
      </c>
      <c r="I89" s="188"/>
      <c r="J89" s="189">
        <f t="shared" si="0"/>
        <v>0</v>
      </c>
      <c r="K89" s="185" t="s">
        <v>19</v>
      </c>
      <c r="L89" s="37"/>
      <c r="M89" s="190" t="s">
        <v>19</v>
      </c>
      <c r="N89" s="191" t="s">
        <v>43</v>
      </c>
      <c r="O89" s="62"/>
      <c r="P89" s="165">
        <f t="shared" si="1"/>
        <v>0</v>
      </c>
      <c r="Q89" s="165">
        <v>0</v>
      </c>
      <c r="R89" s="165">
        <f t="shared" si="2"/>
        <v>0</v>
      </c>
      <c r="S89" s="165">
        <v>0</v>
      </c>
      <c r="T89" s="166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155</v>
      </c>
      <c r="AT89" s="167" t="s">
        <v>152</v>
      </c>
      <c r="AU89" s="167" t="s">
        <v>80</v>
      </c>
      <c r="AY89" s="15" t="s">
        <v>128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5" t="s">
        <v>80</v>
      </c>
      <c r="BK89" s="168">
        <f t="shared" si="9"/>
        <v>0</v>
      </c>
      <c r="BL89" s="15" t="s">
        <v>155</v>
      </c>
      <c r="BM89" s="167" t="s">
        <v>250</v>
      </c>
    </row>
    <row r="90" spans="1:65" s="2" customFormat="1" ht="66.75" customHeight="1">
      <c r="A90" s="32"/>
      <c r="B90" s="33"/>
      <c r="C90" s="183" t="s">
        <v>161</v>
      </c>
      <c r="D90" s="183" t="s">
        <v>152</v>
      </c>
      <c r="E90" s="184" t="s">
        <v>165</v>
      </c>
      <c r="F90" s="185" t="s">
        <v>166</v>
      </c>
      <c r="G90" s="186" t="s">
        <v>126</v>
      </c>
      <c r="H90" s="187">
        <v>8</v>
      </c>
      <c r="I90" s="188"/>
      <c r="J90" s="189">
        <f t="shared" si="0"/>
        <v>0</v>
      </c>
      <c r="K90" s="185" t="s">
        <v>19</v>
      </c>
      <c r="L90" s="37"/>
      <c r="M90" s="190" t="s">
        <v>19</v>
      </c>
      <c r="N90" s="191" t="s">
        <v>43</v>
      </c>
      <c r="O90" s="62"/>
      <c r="P90" s="165">
        <f t="shared" si="1"/>
        <v>0</v>
      </c>
      <c r="Q90" s="165">
        <v>0</v>
      </c>
      <c r="R90" s="165">
        <f t="shared" si="2"/>
        <v>0</v>
      </c>
      <c r="S90" s="165">
        <v>0</v>
      </c>
      <c r="T90" s="166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155</v>
      </c>
      <c r="AT90" s="167" t="s">
        <v>152</v>
      </c>
      <c r="AU90" s="167" t="s">
        <v>80</v>
      </c>
      <c r="AY90" s="15" t="s">
        <v>128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5" t="s">
        <v>80</v>
      </c>
      <c r="BK90" s="168">
        <f t="shared" si="9"/>
        <v>0</v>
      </c>
      <c r="BL90" s="15" t="s">
        <v>155</v>
      </c>
      <c r="BM90" s="167" t="s">
        <v>251</v>
      </c>
    </row>
    <row r="91" spans="1:65" s="2" customFormat="1" ht="16.5" customHeight="1">
      <c r="A91" s="32"/>
      <c r="B91" s="33"/>
      <c r="C91" s="155" t="s">
        <v>127</v>
      </c>
      <c r="D91" s="155" t="s">
        <v>123</v>
      </c>
      <c r="E91" s="156" t="s">
        <v>169</v>
      </c>
      <c r="F91" s="157" t="s">
        <v>170</v>
      </c>
      <c r="G91" s="158" t="s">
        <v>126</v>
      </c>
      <c r="H91" s="159">
        <v>10</v>
      </c>
      <c r="I91" s="160"/>
      <c r="J91" s="161">
        <f t="shared" si="0"/>
        <v>0</v>
      </c>
      <c r="K91" s="157" t="s">
        <v>19</v>
      </c>
      <c r="L91" s="162"/>
      <c r="M91" s="163" t="s">
        <v>19</v>
      </c>
      <c r="N91" s="164" t="s">
        <v>43</v>
      </c>
      <c r="O91" s="62"/>
      <c r="P91" s="165">
        <f t="shared" si="1"/>
        <v>0</v>
      </c>
      <c r="Q91" s="165">
        <v>0</v>
      </c>
      <c r="R91" s="165">
        <f t="shared" si="2"/>
        <v>0</v>
      </c>
      <c r="S91" s="165">
        <v>0</v>
      </c>
      <c r="T91" s="166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155</v>
      </c>
      <c r="AT91" s="167" t="s">
        <v>123</v>
      </c>
      <c r="AU91" s="167" t="s">
        <v>80</v>
      </c>
      <c r="AY91" s="15" t="s">
        <v>128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5" t="s">
        <v>80</v>
      </c>
      <c r="BK91" s="168">
        <f t="shared" si="9"/>
        <v>0</v>
      </c>
      <c r="BL91" s="15" t="s">
        <v>155</v>
      </c>
      <c r="BM91" s="167" t="s">
        <v>252</v>
      </c>
    </row>
    <row r="92" spans="1:65" s="2" customFormat="1" ht="16.5" customHeight="1">
      <c r="A92" s="32"/>
      <c r="B92" s="33"/>
      <c r="C92" s="183" t="s">
        <v>145</v>
      </c>
      <c r="D92" s="183" t="s">
        <v>152</v>
      </c>
      <c r="E92" s="184" t="s">
        <v>173</v>
      </c>
      <c r="F92" s="185" t="s">
        <v>174</v>
      </c>
      <c r="G92" s="186" t="s">
        <v>126</v>
      </c>
      <c r="H92" s="187">
        <v>16</v>
      </c>
      <c r="I92" s="188"/>
      <c r="J92" s="189">
        <f t="shared" si="0"/>
        <v>0</v>
      </c>
      <c r="K92" s="185" t="s">
        <v>19</v>
      </c>
      <c r="L92" s="37"/>
      <c r="M92" s="190" t="s">
        <v>19</v>
      </c>
      <c r="N92" s="191" t="s">
        <v>43</v>
      </c>
      <c r="O92" s="62"/>
      <c r="P92" s="165">
        <f t="shared" si="1"/>
        <v>0</v>
      </c>
      <c r="Q92" s="165">
        <v>0</v>
      </c>
      <c r="R92" s="165">
        <f t="shared" si="2"/>
        <v>0</v>
      </c>
      <c r="S92" s="165">
        <v>0</v>
      </c>
      <c r="T92" s="166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155</v>
      </c>
      <c r="AT92" s="167" t="s">
        <v>152</v>
      </c>
      <c r="AU92" s="167" t="s">
        <v>80</v>
      </c>
      <c r="AY92" s="15" t="s">
        <v>128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5" t="s">
        <v>80</v>
      </c>
      <c r="BK92" s="168">
        <f t="shared" si="9"/>
        <v>0</v>
      </c>
      <c r="BL92" s="15" t="s">
        <v>155</v>
      </c>
      <c r="BM92" s="167" t="s">
        <v>253</v>
      </c>
    </row>
    <row r="93" spans="1:65" s="2" customFormat="1" ht="24.2" customHeight="1">
      <c r="A93" s="32"/>
      <c r="B93" s="33"/>
      <c r="C93" s="183" t="s">
        <v>151</v>
      </c>
      <c r="D93" s="183" t="s">
        <v>152</v>
      </c>
      <c r="E93" s="184" t="s">
        <v>177</v>
      </c>
      <c r="F93" s="185" t="s">
        <v>178</v>
      </c>
      <c r="G93" s="186" t="s">
        <v>126</v>
      </c>
      <c r="H93" s="187">
        <v>10</v>
      </c>
      <c r="I93" s="188"/>
      <c r="J93" s="189">
        <f t="shared" si="0"/>
        <v>0</v>
      </c>
      <c r="K93" s="185" t="s">
        <v>19</v>
      </c>
      <c r="L93" s="37"/>
      <c r="M93" s="190" t="s">
        <v>19</v>
      </c>
      <c r="N93" s="191" t="s">
        <v>43</v>
      </c>
      <c r="O93" s="62"/>
      <c r="P93" s="165">
        <f t="shared" si="1"/>
        <v>0</v>
      </c>
      <c r="Q93" s="165">
        <v>0</v>
      </c>
      <c r="R93" s="165">
        <f t="shared" si="2"/>
        <v>0</v>
      </c>
      <c r="S93" s="165">
        <v>0</v>
      </c>
      <c r="T93" s="166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155</v>
      </c>
      <c r="AT93" s="167" t="s">
        <v>152</v>
      </c>
      <c r="AU93" s="167" t="s">
        <v>80</v>
      </c>
      <c r="AY93" s="15" t="s">
        <v>128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5" t="s">
        <v>80</v>
      </c>
      <c r="BK93" s="168">
        <f t="shared" si="9"/>
        <v>0</v>
      </c>
      <c r="BL93" s="15" t="s">
        <v>155</v>
      </c>
      <c r="BM93" s="167" t="s">
        <v>254</v>
      </c>
    </row>
    <row r="94" spans="1:65" s="2" customFormat="1" ht="49.15" customHeight="1">
      <c r="A94" s="32"/>
      <c r="B94" s="33"/>
      <c r="C94" s="183" t="s">
        <v>157</v>
      </c>
      <c r="D94" s="183" t="s">
        <v>152</v>
      </c>
      <c r="E94" s="184" t="s">
        <v>181</v>
      </c>
      <c r="F94" s="185" t="s">
        <v>182</v>
      </c>
      <c r="G94" s="186" t="s">
        <v>126</v>
      </c>
      <c r="H94" s="187">
        <v>10</v>
      </c>
      <c r="I94" s="188"/>
      <c r="J94" s="189">
        <f t="shared" si="0"/>
        <v>0</v>
      </c>
      <c r="K94" s="185" t="s">
        <v>19</v>
      </c>
      <c r="L94" s="37"/>
      <c r="M94" s="190" t="s">
        <v>19</v>
      </c>
      <c r="N94" s="191" t="s">
        <v>43</v>
      </c>
      <c r="O94" s="62"/>
      <c r="P94" s="165">
        <f t="shared" si="1"/>
        <v>0</v>
      </c>
      <c r="Q94" s="165">
        <v>0</v>
      </c>
      <c r="R94" s="165">
        <f t="shared" si="2"/>
        <v>0</v>
      </c>
      <c r="S94" s="165">
        <v>0</v>
      </c>
      <c r="T94" s="166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155</v>
      </c>
      <c r="AT94" s="167" t="s">
        <v>152</v>
      </c>
      <c r="AU94" s="167" t="s">
        <v>80</v>
      </c>
      <c r="AY94" s="15" t="s">
        <v>128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5" t="s">
        <v>80</v>
      </c>
      <c r="BK94" s="168">
        <f t="shared" si="9"/>
        <v>0</v>
      </c>
      <c r="BL94" s="15" t="s">
        <v>155</v>
      </c>
      <c r="BM94" s="167" t="s">
        <v>255</v>
      </c>
    </row>
    <row r="95" spans="1:65" s="2" customFormat="1" ht="16.5" customHeight="1">
      <c r="A95" s="32"/>
      <c r="B95" s="33"/>
      <c r="C95" s="183" t="s">
        <v>168</v>
      </c>
      <c r="D95" s="183" t="s">
        <v>152</v>
      </c>
      <c r="E95" s="184" t="s">
        <v>184</v>
      </c>
      <c r="F95" s="185" t="s">
        <v>185</v>
      </c>
      <c r="G95" s="186" t="s">
        <v>126</v>
      </c>
      <c r="H95" s="187">
        <v>1</v>
      </c>
      <c r="I95" s="188"/>
      <c r="J95" s="189">
        <f t="shared" si="0"/>
        <v>0</v>
      </c>
      <c r="K95" s="185" t="s">
        <v>19</v>
      </c>
      <c r="L95" s="37"/>
      <c r="M95" s="190" t="s">
        <v>19</v>
      </c>
      <c r="N95" s="191" t="s">
        <v>43</v>
      </c>
      <c r="O95" s="62"/>
      <c r="P95" s="165">
        <f t="shared" si="1"/>
        <v>0</v>
      </c>
      <c r="Q95" s="165">
        <v>0</v>
      </c>
      <c r="R95" s="165">
        <f t="shared" si="2"/>
        <v>0</v>
      </c>
      <c r="S95" s="165">
        <v>0</v>
      </c>
      <c r="T95" s="16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155</v>
      </c>
      <c r="AT95" s="167" t="s">
        <v>152</v>
      </c>
      <c r="AU95" s="167" t="s">
        <v>80</v>
      </c>
      <c r="AY95" s="15" t="s">
        <v>128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5" t="s">
        <v>80</v>
      </c>
      <c r="BK95" s="168">
        <f t="shared" si="9"/>
        <v>0</v>
      </c>
      <c r="BL95" s="15" t="s">
        <v>155</v>
      </c>
      <c r="BM95" s="167" t="s">
        <v>256</v>
      </c>
    </row>
    <row r="96" spans="1:65" s="2" customFormat="1" ht="62.65" customHeight="1">
      <c r="A96" s="32"/>
      <c r="B96" s="33"/>
      <c r="C96" s="183" t="s">
        <v>180</v>
      </c>
      <c r="D96" s="183" t="s">
        <v>152</v>
      </c>
      <c r="E96" s="184" t="s">
        <v>188</v>
      </c>
      <c r="F96" s="185" t="s">
        <v>189</v>
      </c>
      <c r="G96" s="186" t="s">
        <v>126</v>
      </c>
      <c r="H96" s="187">
        <v>8</v>
      </c>
      <c r="I96" s="188"/>
      <c r="J96" s="189">
        <f t="shared" si="0"/>
        <v>0</v>
      </c>
      <c r="K96" s="185" t="s">
        <v>19</v>
      </c>
      <c r="L96" s="37"/>
      <c r="M96" s="190" t="s">
        <v>19</v>
      </c>
      <c r="N96" s="191" t="s">
        <v>43</v>
      </c>
      <c r="O96" s="62"/>
      <c r="P96" s="165">
        <f t="shared" si="1"/>
        <v>0</v>
      </c>
      <c r="Q96" s="165">
        <v>0</v>
      </c>
      <c r="R96" s="165">
        <f t="shared" si="2"/>
        <v>0</v>
      </c>
      <c r="S96" s="165">
        <v>0</v>
      </c>
      <c r="T96" s="166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155</v>
      </c>
      <c r="AT96" s="167" t="s">
        <v>152</v>
      </c>
      <c r="AU96" s="167" t="s">
        <v>80</v>
      </c>
      <c r="AY96" s="15" t="s">
        <v>128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5" t="s">
        <v>80</v>
      </c>
      <c r="BK96" s="168">
        <f t="shared" si="9"/>
        <v>0</v>
      </c>
      <c r="BL96" s="15" t="s">
        <v>155</v>
      </c>
      <c r="BM96" s="167" t="s">
        <v>257</v>
      </c>
    </row>
    <row r="97" spans="1:65" s="2" customFormat="1" ht="24.2" customHeight="1">
      <c r="A97" s="32"/>
      <c r="B97" s="33"/>
      <c r="C97" s="183" t="s">
        <v>176</v>
      </c>
      <c r="D97" s="183" t="s">
        <v>152</v>
      </c>
      <c r="E97" s="184" t="s">
        <v>192</v>
      </c>
      <c r="F97" s="185" t="s">
        <v>193</v>
      </c>
      <c r="G97" s="186" t="s">
        <v>126</v>
      </c>
      <c r="H97" s="187">
        <v>2</v>
      </c>
      <c r="I97" s="188"/>
      <c r="J97" s="189">
        <f t="shared" si="0"/>
        <v>0</v>
      </c>
      <c r="K97" s="185" t="s">
        <v>19</v>
      </c>
      <c r="L97" s="37"/>
      <c r="M97" s="190" t="s">
        <v>19</v>
      </c>
      <c r="N97" s="191" t="s">
        <v>43</v>
      </c>
      <c r="O97" s="62"/>
      <c r="P97" s="165">
        <f t="shared" si="1"/>
        <v>0</v>
      </c>
      <c r="Q97" s="165">
        <v>0</v>
      </c>
      <c r="R97" s="165">
        <f t="shared" si="2"/>
        <v>0</v>
      </c>
      <c r="S97" s="165">
        <v>0</v>
      </c>
      <c r="T97" s="166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155</v>
      </c>
      <c r="AT97" s="167" t="s">
        <v>152</v>
      </c>
      <c r="AU97" s="167" t="s">
        <v>80</v>
      </c>
      <c r="AY97" s="15" t="s">
        <v>128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5" t="s">
        <v>80</v>
      </c>
      <c r="BK97" s="168">
        <f t="shared" si="9"/>
        <v>0</v>
      </c>
      <c r="BL97" s="15" t="s">
        <v>155</v>
      </c>
      <c r="BM97" s="167" t="s">
        <v>258</v>
      </c>
    </row>
    <row r="98" spans="1:65" s="2" customFormat="1" ht="24.2" customHeight="1">
      <c r="A98" s="32"/>
      <c r="B98" s="33"/>
      <c r="C98" s="155" t="s">
        <v>199</v>
      </c>
      <c r="D98" s="155" t="s">
        <v>123</v>
      </c>
      <c r="E98" s="156" t="s">
        <v>131</v>
      </c>
      <c r="F98" s="157" t="s">
        <v>132</v>
      </c>
      <c r="G98" s="158" t="s">
        <v>126</v>
      </c>
      <c r="H98" s="159">
        <v>8</v>
      </c>
      <c r="I98" s="160"/>
      <c r="J98" s="161">
        <f t="shared" si="0"/>
        <v>0</v>
      </c>
      <c r="K98" s="157" t="s">
        <v>19</v>
      </c>
      <c r="L98" s="162"/>
      <c r="M98" s="163" t="s">
        <v>19</v>
      </c>
      <c r="N98" s="164" t="s">
        <v>43</v>
      </c>
      <c r="O98" s="62"/>
      <c r="P98" s="165">
        <f t="shared" si="1"/>
        <v>0</v>
      </c>
      <c r="Q98" s="165">
        <v>0</v>
      </c>
      <c r="R98" s="165">
        <f t="shared" si="2"/>
        <v>0</v>
      </c>
      <c r="S98" s="165">
        <v>0</v>
      </c>
      <c r="T98" s="166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155</v>
      </c>
      <c r="AT98" s="167" t="s">
        <v>123</v>
      </c>
      <c r="AU98" s="167" t="s">
        <v>80</v>
      </c>
      <c r="AY98" s="15" t="s">
        <v>128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5" t="s">
        <v>80</v>
      </c>
      <c r="BK98" s="168">
        <f t="shared" si="9"/>
        <v>0</v>
      </c>
      <c r="BL98" s="15" t="s">
        <v>155</v>
      </c>
      <c r="BM98" s="167" t="s">
        <v>259</v>
      </c>
    </row>
    <row r="99" spans="1:65" s="2" customFormat="1" ht="21.75" customHeight="1">
      <c r="A99" s="32"/>
      <c r="B99" s="33"/>
      <c r="C99" s="155" t="s">
        <v>205</v>
      </c>
      <c r="D99" s="155" t="s">
        <v>123</v>
      </c>
      <c r="E99" s="156" t="s">
        <v>260</v>
      </c>
      <c r="F99" s="157" t="s">
        <v>261</v>
      </c>
      <c r="G99" s="158" t="s">
        <v>262</v>
      </c>
      <c r="H99" s="159">
        <v>20</v>
      </c>
      <c r="I99" s="160"/>
      <c r="J99" s="161">
        <f t="shared" si="0"/>
        <v>0</v>
      </c>
      <c r="K99" s="157" t="s">
        <v>19</v>
      </c>
      <c r="L99" s="162"/>
      <c r="M99" s="163" t="s">
        <v>19</v>
      </c>
      <c r="N99" s="164" t="s">
        <v>43</v>
      </c>
      <c r="O99" s="62"/>
      <c r="P99" s="165">
        <f t="shared" si="1"/>
        <v>0</v>
      </c>
      <c r="Q99" s="165">
        <v>0</v>
      </c>
      <c r="R99" s="165">
        <f t="shared" si="2"/>
        <v>0</v>
      </c>
      <c r="S99" s="165">
        <v>0</v>
      </c>
      <c r="T99" s="166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155</v>
      </c>
      <c r="AT99" s="167" t="s">
        <v>123</v>
      </c>
      <c r="AU99" s="167" t="s">
        <v>80</v>
      </c>
      <c r="AY99" s="15" t="s">
        <v>128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5" t="s">
        <v>80</v>
      </c>
      <c r="BK99" s="168">
        <f t="shared" si="9"/>
        <v>0</v>
      </c>
      <c r="BL99" s="15" t="s">
        <v>155</v>
      </c>
      <c r="BM99" s="167" t="s">
        <v>263</v>
      </c>
    </row>
    <row r="100" spans="1:65" s="2" customFormat="1" ht="21.75" customHeight="1">
      <c r="A100" s="32"/>
      <c r="B100" s="33"/>
      <c r="C100" s="155" t="s">
        <v>7</v>
      </c>
      <c r="D100" s="155" t="s">
        <v>123</v>
      </c>
      <c r="E100" s="156" t="s">
        <v>264</v>
      </c>
      <c r="F100" s="157" t="s">
        <v>265</v>
      </c>
      <c r="G100" s="158" t="s">
        <v>262</v>
      </c>
      <c r="H100" s="159">
        <v>20</v>
      </c>
      <c r="I100" s="160"/>
      <c r="J100" s="161">
        <f t="shared" si="0"/>
        <v>0</v>
      </c>
      <c r="K100" s="157" t="s">
        <v>19</v>
      </c>
      <c r="L100" s="162"/>
      <c r="M100" s="163" t="s">
        <v>19</v>
      </c>
      <c r="N100" s="164" t="s">
        <v>43</v>
      </c>
      <c r="O100" s="62"/>
      <c r="P100" s="165">
        <f t="shared" si="1"/>
        <v>0</v>
      </c>
      <c r="Q100" s="165">
        <v>0</v>
      </c>
      <c r="R100" s="165">
        <f t="shared" si="2"/>
        <v>0</v>
      </c>
      <c r="S100" s="165">
        <v>0</v>
      </c>
      <c r="T100" s="166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7" t="s">
        <v>155</v>
      </c>
      <c r="AT100" s="167" t="s">
        <v>123</v>
      </c>
      <c r="AU100" s="167" t="s">
        <v>80</v>
      </c>
      <c r="AY100" s="15" t="s">
        <v>128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5" t="s">
        <v>80</v>
      </c>
      <c r="BK100" s="168">
        <f t="shared" si="9"/>
        <v>0</v>
      </c>
      <c r="BL100" s="15" t="s">
        <v>155</v>
      </c>
      <c r="BM100" s="167" t="s">
        <v>266</v>
      </c>
    </row>
    <row r="101" spans="1:65" s="2" customFormat="1" ht="16.5" customHeight="1">
      <c r="A101" s="32"/>
      <c r="B101" s="33"/>
      <c r="C101" s="155" t="s">
        <v>212</v>
      </c>
      <c r="D101" s="155" t="s">
        <v>123</v>
      </c>
      <c r="E101" s="156" t="s">
        <v>267</v>
      </c>
      <c r="F101" s="157" t="s">
        <v>268</v>
      </c>
      <c r="G101" s="158" t="s">
        <v>262</v>
      </c>
      <c r="H101" s="159">
        <v>10</v>
      </c>
      <c r="I101" s="160"/>
      <c r="J101" s="161">
        <f t="shared" si="0"/>
        <v>0</v>
      </c>
      <c r="K101" s="157" t="s">
        <v>19</v>
      </c>
      <c r="L101" s="162"/>
      <c r="M101" s="163" t="s">
        <v>19</v>
      </c>
      <c r="N101" s="164" t="s">
        <v>43</v>
      </c>
      <c r="O101" s="62"/>
      <c r="P101" s="165">
        <f t="shared" si="1"/>
        <v>0</v>
      </c>
      <c r="Q101" s="165">
        <v>0</v>
      </c>
      <c r="R101" s="165">
        <f t="shared" si="2"/>
        <v>0</v>
      </c>
      <c r="S101" s="165">
        <v>0</v>
      </c>
      <c r="T101" s="166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155</v>
      </c>
      <c r="AT101" s="167" t="s">
        <v>123</v>
      </c>
      <c r="AU101" s="167" t="s">
        <v>80</v>
      </c>
      <c r="AY101" s="15" t="s">
        <v>128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5" t="s">
        <v>80</v>
      </c>
      <c r="BK101" s="168">
        <f t="shared" si="9"/>
        <v>0</v>
      </c>
      <c r="BL101" s="15" t="s">
        <v>155</v>
      </c>
      <c r="BM101" s="167" t="s">
        <v>269</v>
      </c>
    </row>
    <row r="102" spans="1:65" s="2" customFormat="1" ht="16.5" customHeight="1">
      <c r="A102" s="32"/>
      <c r="B102" s="33"/>
      <c r="C102" s="155" t="s">
        <v>216</v>
      </c>
      <c r="D102" s="155" t="s">
        <v>123</v>
      </c>
      <c r="E102" s="156" t="s">
        <v>270</v>
      </c>
      <c r="F102" s="157" t="s">
        <v>271</v>
      </c>
      <c r="G102" s="158" t="s">
        <v>262</v>
      </c>
      <c r="H102" s="159">
        <v>10</v>
      </c>
      <c r="I102" s="160"/>
      <c r="J102" s="161">
        <f t="shared" si="0"/>
        <v>0</v>
      </c>
      <c r="K102" s="157" t="s">
        <v>19</v>
      </c>
      <c r="L102" s="162"/>
      <c r="M102" s="163" t="s">
        <v>19</v>
      </c>
      <c r="N102" s="164" t="s">
        <v>43</v>
      </c>
      <c r="O102" s="62"/>
      <c r="P102" s="165">
        <f t="shared" si="1"/>
        <v>0</v>
      </c>
      <c r="Q102" s="165">
        <v>0</v>
      </c>
      <c r="R102" s="165">
        <f t="shared" si="2"/>
        <v>0</v>
      </c>
      <c r="S102" s="165">
        <v>0</v>
      </c>
      <c r="T102" s="166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155</v>
      </c>
      <c r="AT102" s="167" t="s">
        <v>123</v>
      </c>
      <c r="AU102" s="167" t="s">
        <v>80</v>
      </c>
      <c r="AY102" s="15" t="s">
        <v>128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5" t="s">
        <v>80</v>
      </c>
      <c r="BK102" s="168">
        <f t="shared" si="9"/>
        <v>0</v>
      </c>
      <c r="BL102" s="15" t="s">
        <v>155</v>
      </c>
      <c r="BM102" s="167" t="s">
        <v>272</v>
      </c>
    </row>
    <row r="103" spans="1:65" s="2" customFormat="1" ht="21.75" customHeight="1">
      <c r="A103" s="32"/>
      <c r="B103" s="33"/>
      <c r="C103" s="155" t="s">
        <v>220</v>
      </c>
      <c r="D103" s="155" t="s">
        <v>123</v>
      </c>
      <c r="E103" s="156" t="s">
        <v>273</v>
      </c>
      <c r="F103" s="157" t="s">
        <v>274</v>
      </c>
      <c r="G103" s="158" t="s">
        <v>262</v>
      </c>
      <c r="H103" s="159">
        <v>100</v>
      </c>
      <c r="I103" s="160"/>
      <c r="J103" s="161">
        <f t="shared" si="0"/>
        <v>0</v>
      </c>
      <c r="K103" s="157" t="s">
        <v>19</v>
      </c>
      <c r="L103" s="162"/>
      <c r="M103" s="163" t="s">
        <v>19</v>
      </c>
      <c r="N103" s="164" t="s">
        <v>43</v>
      </c>
      <c r="O103" s="62"/>
      <c r="P103" s="165">
        <f t="shared" si="1"/>
        <v>0</v>
      </c>
      <c r="Q103" s="165">
        <v>0</v>
      </c>
      <c r="R103" s="165">
        <f t="shared" si="2"/>
        <v>0</v>
      </c>
      <c r="S103" s="165">
        <v>0</v>
      </c>
      <c r="T103" s="166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155</v>
      </c>
      <c r="AT103" s="167" t="s">
        <v>123</v>
      </c>
      <c r="AU103" s="167" t="s">
        <v>80</v>
      </c>
      <c r="AY103" s="15" t="s">
        <v>128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5" t="s">
        <v>80</v>
      </c>
      <c r="BK103" s="168">
        <f t="shared" si="9"/>
        <v>0</v>
      </c>
      <c r="BL103" s="15" t="s">
        <v>155</v>
      </c>
      <c r="BM103" s="167" t="s">
        <v>275</v>
      </c>
    </row>
    <row r="104" spans="1:65" s="2" customFormat="1" ht="19.5">
      <c r="A104" s="32"/>
      <c r="B104" s="33"/>
      <c r="C104" s="34"/>
      <c r="D104" s="192" t="s">
        <v>203</v>
      </c>
      <c r="E104" s="34"/>
      <c r="F104" s="193" t="s">
        <v>276</v>
      </c>
      <c r="G104" s="34"/>
      <c r="H104" s="34"/>
      <c r="I104" s="194"/>
      <c r="J104" s="34"/>
      <c r="K104" s="34"/>
      <c r="L104" s="37"/>
      <c r="M104" s="195"/>
      <c r="N104" s="196"/>
      <c r="O104" s="62"/>
      <c r="P104" s="62"/>
      <c r="Q104" s="62"/>
      <c r="R104" s="62"/>
      <c r="S104" s="62"/>
      <c r="T104" s="63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T104" s="15" t="s">
        <v>203</v>
      </c>
      <c r="AU104" s="15" t="s">
        <v>80</v>
      </c>
    </row>
    <row r="105" spans="1:65" s="2" customFormat="1" ht="44.25" customHeight="1">
      <c r="A105" s="32"/>
      <c r="B105" s="33"/>
      <c r="C105" s="183" t="s">
        <v>8</v>
      </c>
      <c r="D105" s="183" t="s">
        <v>152</v>
      </c>
      <c r="E105" s="184" t="s">
        <v>196</v>
      </c>
      <c r="F105" s="185" t="s">
        <v>197</v>
      </c>
      <c r="G105" s="186" t="s">
        <v>126</v>
      </c>
      <c r="H105" s="187">
        <v>2</v>
      </c>
      <c r="I105" s="188"/>
      <c r="J105" s="189">
        <f t="shared" ref="J105:J118" si="10">ROUND(I105*H105,2)</f>
        <v>0</v>
      </c>
      <c r="K105" s="185" t="s">
        <v>19</v>
      </c>
      <c r="L105" s="37"/>
      <c r="M105" s="190" t="s">
        <v>19</v>
      </c>
      <c r="N105" s="191" t="s">
        <v>43</v>
      </c>
      <c r="O105" s="62"/>
      <c r="P105" s="165">
        <f t="shared" ref="P105:P118" si="11">O105*H105</f>
        <v>0</v>
      </c>
      <c r="Q105" s="165">
        <v>0</v>
      </c>
      <c r="R105" s="165">
        <f t="shared" ref="R105:R118" si="12">Q105*H105</f>
        <v>0</v>
      </c>
      <c r="S105" s="165">
        <v>0</v>
      </c>
      <c r="T105" s="166">
        <f t="shared" ref="T105:T118" si="13">S105*H105</f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7" t="s">
        <v>155</v>
      </c>
      <c r="AT105" s="167" t="s">
        <v>152</v>
      </c>
      <c r="AU105" s="167" t="s">
        <v>80</v>
      </c>
      <c r="AY105" s="15" t="s">
        <v>128</v>
      </c>
      <c r="BE105" s="168">
        <f t="shared" ref="BE105:BE118" si="14">IF(N105="základní",J105,0)</f>
        <v>0</v>
      </c>
      <c r="BF105" s="168">
        <f t="shared" ref="BF105:BF118" si="15">IF(N105="snížená",J105,0)</f>
        <v>0</v>
      </c>
      <c r="BG105" s="168">
        <f t="shared" ref="BG105:BG118" si="16">IF(N105="zákl. přenesená",J105,0)</f>
        <v>0</v>
      </c>
      <c r="BH105" s="168">
        <f t="shared" ref="BH105:BH118" si="17">IF(N105="sníž. přenesená",J105,0)</f>
        <v>0</v>
      </c>
      <c r="BI105" s="168">
        <f t="shared" ref="BI105:BI118" si="18">IF(N105="nulová",J105,0)</f>
        <v>0</v>
      </c>
      <c r="BJ105" s="15" t="s">
        <v>80</v>
      </c>
      <c r="BK105" s="168">
        <f t="shared" ref="BK105:BK118" si="19">ROUND(I105*H105,2)</f>
        <v>0</v>
      </c>
      <c r="BL105" s="15" t="s">
        <v>155</v>
      </c>
      <c r="BM105" s="167" t="s">
        <v>277</v>
      </c>
    </row>
    <row r="106" spans="1:65" s="2" customFormat="1" ht="16.5" customHeight="1">
      <c r="A106" s="32"/>
      <c r="B106" s="33"/>
      <c r="C106" s="155" t="s">
        <v>191</v>
      </c>
      <c r="D106" s="155" t="s">
        <v>123</v>
      </c>
      <c r="E106" s="156" t="s">
        <v>206</v>
      </c>
      <c r="F106" s="157" t="s">
        <v>207</v>
      </c>
      <c r="G106" s="158" t="s">
        <v>126</v>
      </c>
      <c r="H106" s="159">
        <v>1</v>
      </c>
      <c r="I106" s="160"/>
      <c r="J106" s="161">
        <f t="shared" si="10"/>
        <v>0</v>
      </c>
      <c r="K106" s="157" t="s">
        <v>19</v>
      </c>
      <c r="L106" s="162"/>
      <c r="M106" s="163" t="s">
        <v>19</v>
      </c>
      <c r="N106" s="164" t="s">
        <v>43</v>
      </c>
      <c r="O106" s="62"/>
      <c r="P106" s="165">
        <f t="shared" si="11"/>
        <v>0</v>
      </c>
      <c r="Q106" s="165">
        <v>0</v>
      </c>
      <c r="R106" s="165">
        <f t="shared" si="12"/>
        <v>0</v>
      </c>
      <c r="S106" s="165">
        <v>0</v>
      </c>
      <c r="T106" s="166">
        <f t="shared" si="1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155</v>
      </c>
      <c r="AT106" s="167" t="s">
        <v>123</v>
      </c>
      <c r="AU106" s="167" t="s">
        <v>80</v>
      </c>
      <c r="AY106" s="15" t="s">
        <v>128</v>
      </c>
      <c r="BE106" s="168">
        <f t="shared" si="14"/>
        <v>0</v>
      </c>
      <c r="BF106" s="168">
        <f t="shared" si="15"/>
        <v>0</v>
      </c>
      <c r="BG106" s="168">
        <f t="shared" si="16"/>
        <v>0</v>
      </c>
      <c r="BH106" s="168">
        <f t="shared" si="17"/>
        <v>0</v>
      </c>
      <c r="BI106" s="168">
        <f t="shared" si="18"/>
        <v>0</v>
      </c>
      <c r="BJ106" s="15" t="s">
        <v>80</v>
      </c>
      <c r="BK106" s="168">
        <f t="shared" si="19"/>
        <v>0</v>
      </c>
      <c r="BL106" s="15" t="s">
        <v>155</v>
      </c>
      <c r="BM106" s="167" t="s">
        <v>278</v>
      </c>
    </row>
    <row r="107" spans="1:65" s="2" customFormat="1" ht="16.5" customHeight="1">
      <c r="A107" s="32"/>
      <c r="B107" s="33"/>
      <c r="C107" s="155" t="s">
        <v>195</v>
      </c>
      <c r="D107" s="155" t="s">
        <v>123</v>
      </c>
      <c r="E107" s="156" t="s">
        <v>209</v>
      </c>
      <c r="F107" s="157" t="s">
        <v>210</v>
      </c>
      <c r="G107" s="158" t="s">
        <v>126</v>
      </c>
      <c r="H107" s="159">
        <v>1</v>
      </c>
      <c r="I107" s="160"/>
      <c r="J107" s="161">
        <f t="shared" si="10"/>
        <v>0</v>
      </c>
      <c r="K107" s="157" t="s">
        <v>19</v>
      </c>
      <c r="L107" s="162"/>
      <c r="M107" s="163" t="s">
        <v>19</v>
      </c>
      <c r="N107" s="164" t="s">
        <v>43</v>
      </c>
      <c r="O107" s="62"/>
      <c r="P107" s="165">
        <f t="shared" si="11"/>
        <v>0</v>
      </c>
      <c r="Q107" s="165">
        <v>0</v>
      </c>
      <c r="R107" s="165">
        <f t="shared" si="12"/>
        <v>0</v>
      </c>
      <c r="S107" s="165">
        <v>0</v>
      </c>
      <c r="T107" s="166">
        <f t="shared" si="1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7" t="s">
        <v>155</v>
      </c>
      <c r="AT107" s="167" t="s">
        <v>123</v>
      </c>
      <c r="AU107" s="167" t="s">
        <v>80</v>
      </c>
      <c r="AY107" s="15" t="s">
        <v>128</v>
      </c>
      <c r="BE107" s="168">
        <f t="shared" si="14"/>
        <v>0</v>
      </c>
      <c r="BF107" s="168">
        <f t="shared" si="15"/>
        <v>0</v>
      </c>
      <c r="BG107" s="168">
        <f t="shared" si="16"/>
        <v>0</v>
      </c>
      <c r="BH107" s="168">
        <f t="shared" si="17"/>
        <v>0</v>
      </c>
      <c r="BI107" s="168">
        <f t="shared" si="18"/>
        <v>0</v>
      </c>
      <c r="BJ107" s="15" t="s">
        <v>80</v>
      </c>
      <c r="BK107" s="168">
        <f t="shared" si="19"/>
        <v>0</v>
      </c>
      <c r="BL107" s="15" t="s">
        <v>155</v>
      </c>
      <c r="BM107" s="167" t="s">
        <v>279</v>
      </c>
    </row>
    <row r="108" spans="1:65" s="2" customFormat="1" ht="16.5" customHeight="1">
      <c r="A108" s="32"/>
      <c r="B108" s="33"/>
      <c r="C108" s="155" t="s">
        <v>187</v>
      </c>
      <c r="D108" s="155" t="s">
        <v>123</v>
      </c>
      <c r="E108" s="156" t="s">
        <v>213</v>
      </c>
      <c r="F108" s="157" t="s">
        <v>214</v>
      </c>
      <c r="G108" s="158" t="s">
        <v>126</v>
      </c>
      <c r="H108" s="159">
        <v>1</v>
      </c>
      <c r="I108" s="160"/>
      <c r="J108" s="161">
        <f t="shared" si="10"/>
        <v>0</v>
      </c>
      <c r="K108" s="157" t="s">
        <v>19</v>
      </c>
      <c r="L108" s="162"/>
      <c r="M108" s="163" t="s">
        <v>19</v>
      </c>
      <c r="N108" s="164" t="s">
        <v>43</v>
      </c>
      <c r="O108" s="62"/>
      <c r="P108" s="165">
        <f t="shared" si="11"/>
        <v>0</v>
      </c>
      <c r="Q108" s="165">
        <v>0</v>
      </c>
      <c r="R108" s="165">
        <f t="shared" si="12"/>
        <v>0</v>
      </c>
      <c r="S108" s="165">
        <v>0</v>
      </c>
      <c r="T108" s="166">
        <f t="shared" si="1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7" t="s">
        <v>155</v>
      </c>
      <c r="AT108" s="167" t="s">
        <v>123</v>
      </c>
      <c r="AU108" s="167" t="s">
        <v>80</v>
      </c>
      <c r="AY108" s="15" t="s">
        <v>128</v>
      </c>
      <c r="BE108" s="168">
        <f t="shared" si="14"/>
        <v>0</v>
      </c>
      <c r="BF108" s="168">
        <f t="shared" si="15"/>
        <v>0</v>
      </c>
      <c r="BG108" s="168">
        <f t="shared" si="16"/>
        <v>0</v>
      </c>
      <c r="BH108" s="168">
        <f t="shared" si="17"/>
        <v>0</v>
      </c>
      <c r="BI108" s="168">
        <f t="shared" si="18"/>
        <v>0</v>
      </c>
      <c r="BJ108" s="15" t="s">
        <v>80</v>
      </c>
      <c r="BK108" s="168">
        <f t="shared" si="19"/>
        <v>0</v>
      </c>
      <c r="BL108" s="15" t="s">
        <v>155</v>
      </c>
      <c r="BM108" s="167" t="s">
        <v>280</v>
      </c>
    </row>
    <row r="109" spans="1:65" s="2" customFormat="1" ht="16.5" customHeight="1">
      <c r="A109" s="32"/>
      <c r="B109" s="33"/>
      <c r="C109" s="183" t="s">
        <v>224</v>
      </c>
      <c r="D109" s="183" t="s">
        <v>152</v>
      </c>
      <c r="E109" s="184" t="s">
        <v>217</v>
      </c>
      <c r="F109" s="185" t="s">
        <v>218</v>
      </c>
      <c r="G109" s="186" t="s">
        <v>126</v>
      </c>
      <c r="H109" s="187">
        <v>1</v>
      </c>
      <c r="I109" s="188"/>
      <c r="J109" s="189">
        <f t="shared" si="10"/>
        <v>0</v>
      </c>
      <c r="K109" s="185" t="s">
        <v>19</v>
      </c>
      <c r="L109" s="37"/>
      <c r="M109" s="190" t="s">
        <v>19</v>
      </c>
      <c r="N109" s="191" t="s">
        <v>43</v>
      </c>
      <c r="O109" s="62"/>
      <c r="P109" s="165">
        <f t="shared" si="11"/>
        <v>0</v>
      </c>
      <c r="Q109" s="165">
        <v>0</v>
      </c>
      <c r="R109" s="165">
        <f t="shared" si="12"/>
        <v>0</v>
      </c>
      <c r="S109" s="165">
        <v>0</v>
      </c>
      <c r="T109" s="166">
        <f t="shared" si="1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7" t="s">
        <v>155</v>
      </c>
      <c r="AT109" s="167" t="s">
        <v>152</v>
      </c>
      <c r="AU109" s="167" t="s">
        <v>80</v>
      </c>
      <c r="AY109" s="15" t="s">
        <v>128</v>
      </c>
      <c r="BE109" s="168">
        <f t="shared" si="14"/>
        <v>0</v>
      </c>
      <c r="BF109" s="168">
        <f t="shared" si="15"/>
        <v>0</v>
      </c>
      <c r="BG109" s="168">
        <f t="shared" si="16"/>
        <v>0</v>
      </c>
      <c r="BH109" s="168">
        <f t="shared" si="17"/>
        <v>0</v>
      </c>
      <c r="BI109" s="168">
        <f t="shared" si="18"/>
        <v>0</v>
      </c>
      <c r="BJ109" s="15" t="s">
        <v>80</v>
      </c>
      <c r="BK109" s="168">
        <f t="shared" si="19"/>
        <v>0</v>
      </c>
      <c r="BL109" s="15" t="s">
        <v>155</v>
      </c>
      <c r="BM109" s="167" t="s">
        <v>281</v>
      </c>
    </row>
    <row r="110" spans="1:65" s="2" customFormat="1" ht="16.5" customHeight="1">
      <c r="A110" s="32"/>
      <c r="B110" s="33"/>
      <c r="C110" s="183" t="s">
        <v>228</v>
      </c>
      <c r="D110" s="183" t="s">
        <v>152</v>
      </c>
      <c r="E110" s="184" t="s">
        <v>225</v>
      </c>
      <c r="F110" s="185" t="s">
        <v>226</v>
      </c>
      <c r="G110" s="186" t="s">
        <v>126</v>
      </c>
      <c r="H110" s="187">
        <v>1</v>
      </c>
      <c r="I110" s="188"/>
      <c r="J110" s="189">
        <f t="shared" si="10"/>
        <v>0</v>
      </c>
      <c r="K110" s="185" t="s">
        <v>19</v>
      </c>
      <c r="L110" s="37"/>
      <c r="M110" s="190" t="s">
        <v>19</v>
      </c>
      <c r="N110" s="191" t="s">
        <v>43</v>
      </c>
      <c r="O110" s="62"/>
      <c r="P110" s="165">
        <f t="shared" si="11"/>
        <v>0</v>
      </c>
      <c r="Q110" s="165">
        <v>0</v>
      </c>
      <c r="R110" s="165">
        <f t="shared" si="12"/>
        <v>0</v>
      </c>
      <c r="S110" s="165">
        <v>0</v>
      </c>
      <c r="T110" s="166">
        <f t="shared" si="1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7" t="s">
        <v>155</v>
      </c>
      <c r="AT110" s="167" t="s">
        <v>152</v>
      </c>
      <c r="AU110" s="167" t="s">
        <v>80</v>
      </c>
      <c r="AY110" s="15" t="s">
        <v>128</v>
      </c>
      <c r="BE110" s="168">
        <f t="shared" si="14"/>
        <v>0</v>
      </c>
      <c r="BF110" s="168">
        <f t="shared" si="15"/>
        <v>0</v>
      </c>
      <c r="BG110" s="168">
        <f t="shared" si="16"/>
        <v>0</v>
      </c>
      <c r="BH110" s="168">
        <f t="shared" si="17"/>
        <v>0</v>
      </c>
      <c r="BI110" s="168">
        <f t="shared" si="18"/>
        <v>0</v>
      </c>
      <c r="BJ110" s="15" t="s">
        <v>80</v>
      </c>
      <c r="BK110" s="168">
        <f t="shared" si="19"/>
        <v>0</v>
      </c>
      <c r="BL110" s="15" t="s">
        <v>155</v>
      </c>
      <c r="BM110" s="167" t="s">
        <v>282</v>
      </c>
    </row>
    <row r="111" spans="1:65" s="2" customFormat="1" ht="16.5" customHeight="1">
      <c r="A111" s="32"/>
      <c r="B111" s="33"/>
      <c r="C111" s="183" t="s">
        <v>232</v>
      </c>
      <c r="D111" s="183" t="s">
        <v>152</v>
      </c>
      <c r="E111" s="184" t="s">
        <v>229</v>
      </c>
      <c r="F111" s="185" t="s">
        <v>283</v>
      </c>
      <c r="G111" s="186" t="s">
        <v>126</v>
      </c>
      <c r="H111" s="187">
        <v>1</v>
      </c>
      <c r="I111" s="188"/>
      <c r="J111" s="189">
        <f t="shared" si="10"/>
        <v>0</v>
      </c>
      <c r="K111" s="185" t="s">
        <v>19</v>
      </c>
      <c r="L111" s="37"/>
      <c r="M111" s="190" t="s">
        <v>19</v>
      </c>
      <c r="N111" s="191" t="s">
        <v>43</v>
      </c>
      <c r="O111" s="62"/>
      <c r="P111" s="165">
        <f t="shared" si="11"/>
        <v>0</v>
      </c>
      <c r="Q111" s="165">
        <v>0</v>
      </c>
      <c r="R111" s="165">
        <f t="shared" si="12"/>
        <v>0</v>
      </c>
      <c r="S111" s="165">
        <v>0</v>
      </c>
      <c r="T111" s="166">
        <f t="shared" si="1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7" t="s">
        <v>155</v>
      </c>
      <c r="AT111" s="167" t="s">
        <v>152</v>
      </c>
      <c r="AU111" s="167" t="s">
        <v>80</v>
      </c>
      <c r="AY111" s="15" t="s">
        <v>128</v>
      </c>
      <c r="BE111" s="168">
        <f t="shared" si="14"/>
        <v>0</v>
      </c>
      <c r="BF111" s="168">
        <f t="shared" si="15"/>
        <v>0</v>
      </c>
      <c r="BG111" s="168">
        <f t="shared" si="16"/>
        <v>0</v>
      </c>
      <c r="BH111" s="168">
        <f t="shared" si="17"/>
        <v>0</v>
      </c>
      <c r="BI111" s="168">
        <f t="shared" si="18"/>
        <v>0</v>
      </c>
      <c r="BJ111" s="15" t="s">
        <v>80</v>
      </c>
      <c r="BK111" s="168">
        <f t="shared" si="19"/>
        <v>0</v>
      </c>
      <c r="BL111" s="15" t="s">
        <v>155</v>
      </c>
      <c r="BM111" s="167" t="s">
        <v>284</v>
      </c>
    </row>
    <row r="112" spans="1:65" s="2" customFormat="1" ht="16.5" customHeight="1">
      <c r="A112" s="32"/>
      <c r="B112" s="33"/>
      <c r="C112" s="155" t="s">
        <v>285</v>
      </c>
      <c r="D112" s="155" t="s">
        <v>123</v>
      </c>
      <c r="E112" s="156" t="s">
        <v>233</v>
      </c>
      <c r="F112" s="157" t="s">
        <v>286</v>
      </c>
      <c r="G112" s="158" t="s">
        <v>126</v>
      </c>
      <c r="H112" s="159">
        <v>10</v>
      </c>
      <c r="I112" s="160"/>
      <c r="J112" s="161">
        <f t="shared" si="10"/>
        <v>0</v>
      </c>
      <c r="K112" s="157" t="s">
        <v>19</v>
      </c>
      <c r="L112" s="162"/>
      <c r="M112" s="163" t="s">
        <v>19</v>
      </c>
      <c r="N112" s="164" t="s">
        <v>43</v>
      </c>
      <c r="O112" s="62"/>
      <c r="P112" s="165">
        <f t="shared" si="11"/>
        <v>0</v>
      </c>
      <c r="Q112" s="165">
        <v>0</v>
      </c>
      <c r="R112" s="165">
        <f t="shared" si="12"/>
        <v>0</v>
      </c>
      <c r="S112" s="165">
        <v>0</v>
      </c>
      <c r="T112" s="166">
        <f t="shared" si="13"/>
        <v>0</v>
      </c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R112" s="167" t="s">
        <v>155</v>
      </c>
      <c r="AT112" s="167" t="s">
        <v>123</v>
      </c>
      <c r="AU112" s="167" t="s">
        <v>80</v>
      </c>
      <c r="AY112" s="15" t="s">
        <v>128</v>
      </c>
      <c r="BE112" s="168">
        <f t="shared" si="14"/>
        <v>0</v>
      </c>
      <c r="BF112" s="168">
        <f t="shared" si="15"/>
        <v>0</v>
      </c>
      <c r="BG112" s="168">
        <f t="shared" si="16"/>
        <v>0</v>
      </c>
      <c r="BH112" s="168">
        <f t="shared" si="17"/>
        <v>0</v>
      </c>
      <c r="BI112" s="168">
        <f t="shared" si="18"/>
        <v>0</v>
      </c>
      <c r="BJ112" s="15" t="s">
        <v>80</v>
      </c>
      <c r="BK112" s="168">
        <f t="shared" si="19"/>
        <v>0</v>
      </c>
      <c r="BL112" s="15" t="s">
        <v>155</v>
      </c>
      <c r="BM112" s="167" t="s">
        <v>287</v>
      </c>
    </row>
    <row r="113" spans="1:65" s="2" customFormat="1" ht="16.5" customHeight="1">
      <c r="A113" s="32"/>
      <c r="B113" s="33"/>
      <c r="C113" s="155" t="s">
        <v>288</v>
      </c>
      <c r="D113" s="155" t="s">
        <v>123</v>
      </c>
      <c r="E113" s="156" t="s">
        <v>289</v>
      </c>
      <c r="F113" s="157" t="s">
        <v>290</v>
      </c>
      <c r="G113" s="158" t="s">
        <v>126</v>
      </c>
      <c r="H113" s="159">
        <v>10</v>
      </c>
      <c r="I113" s="160"/>
      <c r="J113" s="161">
        <f t="shared" si="10"/>
        <v>0</v>
      </c>
      <c r="K113" s="157" t="s">
        <v>19</v>
      </c>
      <c r="L113" s="162"/>
      <c r="M113" s="163" t="s">
        <v>19</v>
      </c>
      <c r="N113" s="164" t="s">
        <v>43</v>
      </c>
      <c r="O113" s="62"/>
      <c r="P113" s="165">
        <f t="shared" si="11"/>
        <v>0</v>
      </c>
      <c r="Q113" s="165">
        <v>0</v>
      </c>
      <c r="R113" s="165">
        <f t="shared" si="12"/>
        <v>0</v>
      </c>
      <c r="S113" s="165">
        <v>0</v>
      </c>
      <c r="T113" s="166">
        <f t="shared" si="13"/>
        <v>0</v>
      </c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R113" s="167" t="s">
        <v>155</v>
      </c>
      <c r="AT113" s="167" t="s">
        <v>123</v>
      </c>
      <c r="AU113" s="167" t="s">
        <v>80</v>
      </c>
      <c r="AY113" s="15" t="s">
        <v>128</v>
      </c>
      <c r="BE113" s="168">
        <f t="shared" si="14"/>
        <v>0</v>
      </c>
      <c r="BF113" s="168">
        <f t="shared" si="15"/>
        <v>0</v>
      </c>
      <c r="BG113" s="168">
        <f t="shared" si="16"/>
        <v>0</v>
      </c>
      <c r="BH113" s="168">
        <f t="shared" si="17"/>
        <v>0</v>
      </c>
      <c r="BI113" s="168">
        <f t="shared" si="18"/>
        <v>0</v>
      </c>
      <c r="BJ113" s="15" t="s">
        <v>80</v>
      </c>
      <c r="BK113" s="168">
        <f t="shared" si="19"/>
        <v>0</v>
      </c>
      <c r="BL113" s="15" t="s">
        <v>155</v>
      </c>
      <c r="BM113" s="167" t="s">
        <v>291</v>
      </c>
    </row>
    <row r="114" spans="1:65" s="2" customFormat="1" ht="16.5" customHeight="1">
      <c r="A114" s="32"/>
      <c r="B114" s="33"/>
      <c r="C114" s="155" t="s">
        <v>292</v>
      </c>
      <c r="D114" s="155" t="s">
        <v>123</v>
      </c>
      <c r="E114" s="156" t="s">
        <v>293</v>
      </c>
      <c r="F114" s="157" t="s">
        <v>294</v>
      </c>
      <c r="G114" s="158" t="s">
        <v>126</v>
      </c>
      <c r="H114" s="159">
        <v>1</v>
      </c>
      <c r="I114" s="160"/>
      <c r="J114" s="161">
        <f t="shared" si="10"/>
        <v>0</v>
      </c>
      <c r="K114" s="157" t="s">
        <v>19</v>
      </c>
      <c r="L114" s="162"/>
      <c r="M114" s="163" t="s">
        <v>19</v>
      </c>
      <c r="N114" s="164" t="s">
        <v>43</v>
      </c>
      <c r="O114" s="62"/>
      <c r="P114" s="165">
        <f t="shared" si="11"/>
        <v>0</v>
      </c>
      <c r="Q114" s="165">
        <v>0</v>
      </c>
      <c r="R114" s="165">
        <f t="shared" si="12"/>
        <v>0</v>
      </c>
      <c r="S114" s="165">
        <v>0</v>
      </c>
      <c r="T114" s="166">
        <f t="shared" si="13"/>
        <v>0</v>
      </c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R114" s="167" t="s">
        <v>155</v>
      </c>
      <c r="AT114" s="167" t="s">
        <v>123</v>
      </c>
      <c r="AU114" s="167" t="s">
        <v>80</v>
      </c>
      <c r="AY114" s="15" t="s">
        <v>128</v>
      </c>
      <c r="BE114" s="168">
        <f t="shared" si="14"/>
        <v>0</v>
      </c>
      <c r="BF114" s="168">
        <f t="shared" si="15"/>
        <v>0</v>
      </c>
      <c r="BG114" s="168">
        <f t="shared" si="16"/>
        <v>0</v>
      </c>
      <c r="BH114" s="168">
        <f t="shared" si="17"/>
        <v>0</v>
      </c>
      <c r="BI114" s="168">
        <f t="shared" si="18"/>
        <v>0</v>
      </c>
      <c r="BJ114" s="15" t="s">
        <v>80</v>
      </c>
      <c r="BK114" s="168">
        <f t="shared" si="19"/>
        <v>0</v>
      </c>
      <c r="BL114" s="15" t="s">
        <v>155</v>
      </c>
      <c r="BM114" s="167" t="s">
        <v>295</v>
      </c>
    </row>
    <row r="115" spans="1:65" s="2" customFormat="1" ht="16.5" customHeight="1">
      <c r="A115" s="32"/>
      <c r="B115" s="33"/>
      <c r="C115" s="155" t="s">
        <v>296</v>
      </c>
      <c r="D115" s="155" t="s">
        <v>123</v>
      </c>
      <c r="E115" s="156" t="s">
        <v>297</v>
      </c>
      <c r="F115" s="157" t="s">
        <v>298</v>
      </c>
      <c r="G115" s="158" t="s">
        <v>126</v>
      </c>
      <c r="H115" s="159">
        <v>1</v>
      </c>
      <c r="I115" s="160"/>
      <c r="J115" s="161">
        <f t="shared" si="10"/>
        <v>0</v>
      </c>
      <c r="K115" s="157" t="s">
        <v>19</v>
      </c>
      <c r="L115" s="162"/>
      <c r="M115" s="163" t="s">
        <v>19</v>
      </c>
      <c r="N115" s="164" t="s">
        <v>43</v>
      </c>
      <c r="O115" s="62"/>
      <c r="P115" s="165">
        <f t="shared" si="11"/>
        <v>0</v>
      </c>
      <c r="Q115" s="165">
        <v>0</v>
      </c>
      <c r="R115" s="165">
        <f t="shared" si="12"/>
        <v>0</v>
      </c>
      <c r="S115" s="165">
        <v>0</v>
      </c>
      <c r="T115" s="166">
        <f t="shared" si="13"/>
        <v>0</v>
      </c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R115" s="167" t="s">
        <v>155</v>
      </c>
      <c r="AT115" s="167" t="s">
        <v>123</v>
      </c>
      <c r="AU115" s="167" t="s">
        <v>80</v>
      </c>
      <c r="AY115" s="15" t="s">
        <v>128</v>
      </c>
      <c r="BE115" s="168">
        <f t="shared" si="14"/>
        <v>0</v>
      </c>
      <c r="BF115" s="168">
        <f t="shared" si="15"/>
        <v>0</v>
      </c>
      <c r="BG115" s="168">
        <f t="shared" si="16"/>
        <v>0</v>
      </c>
      <c r="BH115" s="168">
        <f t="shared" si="17"/>
        <v>0</v>
      </c>
      <c r="BI115" s="168">
        <f t="shared" si="18"/>
        <v>0</v>
      </c>
      <c r="BJ115" s="15" t="s">
        <v>80</v>
      </c>
      <c r="BK115" s="168">
        <f t="shared" si="19"/>
        <v>0</v>
      </c>
      <c r="BL115" s="15" t="s">
        <v>155</v>
      </c>
      <c r="BM115" s="167" t="s">
        <v>299</v>
      </c>
    </row>
    <row r="116" spans="1:65" s="2" customFormat="1" ht="16.5" customHeight="1">
      <c r="A116" s="32"/>
      <c r="B116" s="33"/>
      <c r="C116" s="155" t="s">
        <v>300</v>
      </c>
      <c r="D116" s="155" t="s">
        <v>123</v>
      </c>
      <c r="E116" s="156" t="s">
        <v>301</v>
      </c>
      <c r="F116" s="157" t="s">
        <v>302</v>
      </c>
      <c r="G116" s="158" t="s">
        <v>126</v>
      </c>
      <c r="H116" s="159">
        <v>1</v>
      </c>
      <c r="I116" s="160"/>
      <c r="J116" s="161">
        <f t="shared" si="10"/>
        <v>0</v>
      </c>
      <c r="K116" s="157" t="s">
        <v>19</v>
      </c>
      <c r="L116" s="162"/>
      <c r="M116" s="163" t="s">
        <v>19</v>
      </c>
      <c r="N116" s="164" t="s">
        <v>43</v>
      </c>
      <c r="O116" s="62"/>
      <c r="P116" s="165">
        <f t="shared" si="11"/>
        <v>0</v>
      </c>
      <c r="Q116" s="165">
        <v>0</v>
      </c>
      <c r="R116" s="165">
        <f t="shared" si="12"/>
        <v>0</v>
      </c>
      <c r="S116" s="165">
        <v>0</v>
      </c>
      <c r="T116" s="166">
        <f t="shared" si="13"/>
        <v>0</v>
      </c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R116" s="167" t="s">
        <v>155</v>
      </c>
      <c r="AT116" s="167" t="s">
        <v>123</v>
      </c>
      <c r="AU116" s="167" t="s">
        <v>80</v>
      </c>
      <c r="AY116" s="15" t="s">
        <v>128</v>
      </c>
      <c r="BE116" s="168">
        <f t="shared" si="14"/>
        <v>0</v>
      </c>
      <c r="BF116" s="168">
        <f t="shared" si="15"/>
        <v>0</v>
      </c>
      <c r="BG116" s="168">
        <f t="shared" si="16"/>
        <v>0</v>
      </c>
      <c r="BH116" s="168">
        <f t="shared" si="17"/>
        <v>0</v>
      </c>
      <c r="BI116" s="168">
        <f t="shared" si="18"/>
        <v>0</v>
      </c>
      <c r="BJ116" s="15" t="s">
        <v>80</v>
      </c>
      <c r="BK116" s="168">
        <f t="shared" si="19"/>
        <v>0</v>
      </c>
      <c r="BL116" s="15" t="s">
        <v>155</v>
      </c>
      <c r="BM116" s="167" t="s">
        <v>303</v>
      </c>
    </row>
    <row r="117" spans="1:65" s="2" customFormat="1" ht="24.2" customHeight="1">
      <c r="A117" s="32"/>
      <c r="B117" s="33"/>
      <c r="C117" s="155" t="s">
        <v>304</v>
      </c>
      <c r="D117" s="155" t="s">
        <v>123</v>
      </c>
      <c r="E117" s="156" t="s">
        <v>305</v>
      </c>
      <c r="F117" s="157" t="s">
        <v>306</v>
      </c>
      <c r="G117" s="158" t="s">
        <v>126</v>
      </c>
      <c r="H117" s="159">
        <v>4</v>
      </c>
      <c r="I117" s="160"/>
      <c r="J117" s="161">
        <f t="shared" si="10"/>
        <v>0</v>
      </c>
      <c r="K117" s="157" t="s">
        <v>19</v>
      </c>
      <c r="L117" s="162"/>
      <c r="M117" s="163" t="s">
        <v>19</v>
      </c>
      <c r="N117" s="164" t="s">
        <v>43</v>
      </c>
      <c r="O117" s="62"/>
      <c r="P117" s="165">
        <f t="shared" si="11"/>
        <v>0</v>
      </c>
      <c r="Q117" s="165">
        <v>0</v>
      </c>
      <c r="R117" s="165">
        <f t="shared" si="12"/>
        <v>0</v>
      </c>
      <c r="S117" s="165">
        <v>0</v>
      </c>
      <c r="T117" s="166">
        <f t="shared" si="13"/>
        <v>0</v>
      </c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R117" s="167" t="s">
        <v>155</v>
      </c>
      <c r="AT117" s="167" t="s">
        <v>123</v>
      </c>
      <c r="AU117" s="167" t="s">
        <v>80</v>
      </c>
      <c r="AY117" s="15" t="s">
        <v>128</v>
      </c>
      <c r="BE117" s="168">
        <f t="shared" si="14"/>
        <v>0</v>
      </c>
      <c r="BF117" s="168">
        <f t="shared" si="15"/>
        <v>0</v>
      </c>
      <c r="BG117" s="168">
        <f t="shared" si="16"/>
        <v>0</v>
      </c>
      <c r="BH117" s="168">
        <f t="shared" si="17"/>
        <v>0</v>
      </c>
      <c r="BI117" s="168">
        <f t="shared" si="18"/>
        <v>0</v>
      </c>
      <c r="BJ117" s="15" t="s">
        <v>80</v>
      </c>
      <c r="BK117" s="168">
        <f t="shared" si="19"/>
        <v>0</v>
      </c>
      <c r="BL117" s="15" t="s">
        <v>155</v>
      </c>
      <c r="BM117" s="167" t="s">
        <v>307</v>
      </c>
    </row>
    <row r="118" spans="1:65" s="2" customFormat="1" ht="24.2" customHeight="1">
      <c r="A118" s="32"/>
      <c r="B118" s="33"/>
      <c r="C118" s="155" t="s">
        <v>308</v>
      </c>
      <c r="D118" s="155" t="s">
        <v>123</v>
      </c>
      <c r="E118" s="156" t="s">
        <v>309</v>
      </c>
      <c r="F118" s="157" t="s">
        <v>310</v>
      </c>
      <c r="G118" s="158" t="s">
        <v>126</v>
      </c>
      <c r="H118" s="159">
        <v>1</v>
      </c>
      <c r="I118" s="160"/>
      <c r="J118" s="161">
        <f t="shared" si="10"/>
        <v>0</v>
      </c>
      <c r="K118" s="157" t="s">
        <v>19</v>
      </c>
      <c r="L118" s="162"/>
      <c r="M118" s="202" t="s">
        <v>19</v>
      </c>
      <c r="N118" s="203" t="s">
        <v>43</v>
      </c>
      <c r="O118" s="199"/>
      <c r="P118" s="200">
        <f t="shared" si="11"/>
        <v>0</v>
      </c>
      <c r="Q118" s="200">
        <v>0</v>
      </c>
      <c r="R118" s="200">
        <f t="shared" si="12"/>
        <v>0</v>
      </c>
      <c r="S118" s="200">
        <v>0</v>
      </c>
      <c r="T118" s="201">
        <f t="shared" si="13"/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R118" s="167" t="s">
        <v>155</v>
      </c>
      <c r="AT118" s="167" t="s">
        <v>123</v>
      </c>
      <c r="AU118" s="167" t="s">
        <v>80</v>
      </c>
      <c r="AY118" s="15" t="s">
        <v>128</v>
      </c>
      <c r="BE118" s="168">
        <f t="shared" si="14"/>
        <v>0</v>
      </c>
      <c r="BF118" s="168">
        <f t="shared" si="15"/>
        <v>0</v>
      </c>
      <c r="BG118" s="168">
        <f t="shared" si="16"/>
        <v>0</v>
      </c>
      <c r="BH118" s="168">
        <f t="shared" si="17"/>
        <v>0</v>
      </c>
      <c r="BI118" s="168">
        <f t="shared" si="18"/>
        <v>0</v>
      </c>
      <c r="BJ118" s="15" t="s">
        <v>80</v>
      </c>
      <c r="BK118" s="168">
        <f t="shared" si="19"/>
        <v>0</v>
      </c>
      <c r="BL118" s="15" t="s">
        <v>155</v>
      </c>
      <c r="BM118" s="167" t="s">
        <v>311</v>
      </c>
    </row>
    <row r="119" spans="1:65" s="2" customFormat="1" ht="6.95" customHeight="1">
      <c r="A119" s="32"/>
      <c r="B119" s="45"/>
      <c r="C119" s="46"/>
      <c r="D119" s="46"/>
      <c r="E119" s="46"/>
      <c r="F119" s="46"/>
      <c r="G119" s="46"/>
      <c r="H119" s="46"/>
      <c r="I119" s="46"/>
      <c r="J119" s="46"/>
      <c r="K119" s="46"/>
      <c r="L119" s="37"/>
      <c r="M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</sheetData>
  <sheetProtection algorithmName="SHA-512" hashValue="tdb3qgHjnEmzDB0FPo+9VOaJipw86rfNHAXgKlhlwS4wLVzjyitUuYUfVKbxB5yI9h5S049AD2xQtmz/TsIGvA==" saltValue="EOYBLmtHf+tE7GS7yFqXRpRzmCdQ0G6VpEi7nUowCKlCc6V7SaoPHwTModb8mDy7s1W+vJYTo1DtDxv/FRUs2A==" spinCount="100000" sheet="1" objects="1" scenarios="1" formatColumns="0" formatRows="0" autoFilter="0"/>
  <autoFilter ref="C79:K11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88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103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312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32</v>
      </c>
      <c r="G12" s="32"/>
      <c r="H12" s="32"/>
      <c r="I12" s="110" t="s">
        <v>23</v>
      </c>
      <c r="J12" s="112" t="str">
        <f>'Rekapitulace stavby'!AN8</f>
        <v>30. 6. 2022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">
        <v>19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">
        <v>32</v>
      </c>
      <c r="F15" s="32"/>
      <c r="G15" s="32"/>
      <c r="H15" s="32"/>
      <c r="I15" s="110" t="s">
        <v>28</v>
      </c>
      <c r="J15" s="101" t="s">
        <v>19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26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stavby'!E14</f>
        <v>Vyplň údaj</v>
      </c>
      <c r="F18" s="342"/>
      <c r="G18" s="342"/>
      <c r="H18" s="342"/>
      <c r="I18" s="110" t="s">
        <v>28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26</v>
      </c>
      <c r="J20" s="101" t="s">
        <v>19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">
        <v>32</v>
      </c>
      <c r="F21" s="32"/>
      <c r="G21" s="32"/>
      <c r="H21" s="32"/>
      <c r="I21" s="110" t="s">
        <v>28</v>
      </c>
      <c r="J21" s="101" t="s">
        <v>19</v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26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32</v>
      </c>
      <c r="F24" s="32"/>
      <c r="G24" s="32"/>
      <c r="H24" s="32"/>
      <c r="I24" s="110" t="s">
        <v>28</v>
      </c>
      <c r="J24" s="101" t="s">
        <v>19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ROUND(J80,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ROUND((SUM(BE80:BE105)),  2)</f>
        <v>0</v>
      </c>
      <c r="G33" s="32"/>
      <c r="H33" s="32"/>
      <c r="I33" s="122">
        <v>0.21</v>
      </c>
      <c r="J33" s="121">
        <f>ROUND(((SUM(BE80:BE105))*I33),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ROUND((SUM(BF80:BF105)),  2)</f>
        <v>0</v>
      </c>
      <c r="G34" s="32"/>
      <c r="H34" s="32"/>
      <c r="I34" s="122">
        <v>0.15</v>
      </c>
      <c r="J34" s="121">
        <f>ROUND(((SUM(BF80:BF105))*I34),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ROUND((SUM(BG80:BG105)),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ROUND((SUM(BH80:BH105)),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ROUND((SUM(BI80:BI105)),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Oprava zabezpečovacího zařízení na trati Česká Třebová - Kolín(mimo)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103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PS 03 - Kostěnice - Pardubice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30. 6. 2022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106</v>
      </c>
      <c r="D57" s="135"/>
      <c r="E57" s="135"/>
      <c r="F57" s="135"/>
      <c r="G57" s="135"/>
      <c r="H57" s="135"/>
      <c r="I57" s="135"/>
      <c r="J57" s="136" t="s">
        <v>107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70</v>
      </c>
      <c r="D59" s="34"/>
      <c r="E59" s="34"/>
      <c r="F59" s="34"/>
      <c r="G59" s="34"/>
      <c r="H59" s="34"/>
      <c r="I59" s="34"/>
      <c r="J59" s="75">
        <f>J80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108</v>
      </c>
    </row>
    <row r="60" spans="1:47" s="9" customFormat="1" ht="24.95" customHeight="1">
      <c r="B60" s="138"/>
      <c r="C60" s="139"/>
      <c r="D60" s="140" t="s">
        <v>109</v>
      </c>
      <c r="E60" s="141"/>
      <c r="F60" s="141"/>
      <c r="G60" s="141"/>
      <c r="H60" s="141"/>
      <c r="I60" s="141"/>
      <c r="J60" s="142">
        <f>J84</f>
        <v>0</v>
      </c>
      <c r="K60" s="139"/>
      <c r="L60" s="143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110</v>
      </c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4" t="str">
        <f>E7</f>
        <v>Oprava zabezpečovacího zařízení na trati Česká Třebová - Kolín(mimo)</v>
      </c>
      <c r="F70" s="345"/>
      <c r="G70" s="345"/>
      <c r="H70" s="345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103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3" t="str">
        <f>E9</f>
        <v>PS 03 - Kostěnice - Pardubice</v>
      </c>
      <c r="F72" s="346"/>
      <c r="G72" s="346"/>
      <c r="H72" s="346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 xml:space="preserve"> </v>
      </c>
      <c r="G74" s="34"/>
      <c r="H74" s="34"/>
      <c r="I74" s="27" t="s">
        <v>23</v>
      </c>
      <c r="J74" s="57" t="str">
        <f>IF(J12="","",J12)</f>
        <v>30. 6. 2022</v>
      </c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 xml:space="preserve"> </v>
      </c>
      <c r="G76" s="34"/>
      <c r="H76" s="34"/>
      <c r="I76" s="27" t="s">
        <v>31</v>
      </c>
      <c r="J76" s="30" t="str">
        <f>E21</f>
        <v xml:space="preserve"> 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27" t="s">
        <v>34</v>
      </c>
      <c r="J77" s="30" t="str">
        <f>E24</f>
        <v xml:space="preserve"> </v>
      </c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0" customFormat="1" ht="29.25" customHeight="1">
      <c r="A79" s="144"/>
      <c r="B79" s="145"/>
      <c r="C79" s="146" t="s">
        <v>111</v>
      </c>
      <c r="D79" s="147" t="s">
        <v>57</v>
      </c>
      <c r="E79" s="147" t="s">
        <v>53</v>
      </c>
      <c r="F79" s="147" t="s">
        <v>54</v>
      </c>
      <c r="G79" s="147" t="s">
        <v>112</v>
      </c>
      <c r="H79" s="147" t="s">
        <v>113</v>
      </c>
      <c r="I79" s="147" t="s">
        <v>114</v>
      </c>
      <c r="J79" s="147" t="s">
        <v>107</v>
      </c>
      <c r="K79" s="148" t="s">
        <v>115</v>
      </c>
      <c r="L79" s="149"/>
      <c r="M79" s="66" t="s">
        <v>19</v>
      </c>
      <c r="N79" s="67" t="s">
        <v>42</v>
      </c>
      <c r="O79" s="67" t="s">
        <v>116</v>
      </c>
      <c r="P79" s="67" t="s">
        <v>117</v>
      </c>
      <c r="Q79" s="67" t="s">
        <v>118</v>
      </c>
      <c r="R79" s="67" t="s">
        <v>119</v>
      </c>
      <c r="S79" s="67" t="s">
        <v>120</v>
      </c>
      <c r="T79" s="68" t="s">
        <v>121</v>
      </c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63" s="2" customFormat="1" ht="22.9" customHeight="1">
      <c r="A80" s="32"/>
      <c r="B80" s="33"/>
      <c r="C80" s="73" t="s">
        <v>122</v>
      </c>
      <c r="D80" s="34"/>
      <c r="E80" s="34"/>
      <c r="F80" s="34"/>
      <c r="G80" s="34"/>
      <c r="H80" s="34"/>
      <c r="I80" s="34"/>
      <c r="J80" s="150">
        <f>BK80</f>
        <v>0</v>
      </c>
      <c r="K80" s="34"/>
      <c r="L80" s="37"/>
      <c r="M80" s="69"/>
      <c r="N80" s="151"/>
      <c r="O80" s="70"/>
      <c r="P80" s="152">
        <f>P81+SUM(P82:P84)</f>
        <v>0</v>
      </c>
      <c r="Q80" s="70"/>
      <c r="R80" s="152">
        <f>R81+SUM(R82:R84)</f>
        <v>0</v>
      </c>
      <c r="S80" s="70"/>
      <c r="T80" s="153">
        <f>T81+SUM(T82:T84)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108</v>
      </c>
      <c r="BK80" s="154">
        <f>BK81+SUM(BK82:BK84)</f>
        <v>0</v>
      </c>
    </row>
    <row r="81" spans="1:65" s="2" customFormat="1" ht="21.75" customHeight="1">
      <c r="A81" s="32"/>
      <c r="B81" s="33"/>
      <c r="C81" s="155" t="s">
        <v>80</v>
      </c>
      <c r="D81" s="155" t="s">
        <v>123</v>
      </c>
      <c r="E81" s="156" t="s">
        <v>135</v>
      </c>
      <c r="F81" s="157" t="s">
        <v>136</v>
      </c>
      <c r="G81" s="158" t="s">
        <v>126</v>
      </c>
      <c r="H81" s="159">
        <v>20</v>
      </c>
      <c r="I81" s="160"/>
      <c r="J81" s="161">
        <f>ROUND(I81*H81,2)</f>
        <v>0</v>
      </c>
      <c r="K81" s="157" t="s">
        <v>19</v>
      </c>
      <c r="L81" s="162"/>
      <c r="M81" s="163" t="s">
        <v>19</v>
      </c>
      <c r="N81" s="164" t="s">
        <v>43</v>
      </c>
      <c r="O81" s="62"/>
      <c r="P81" s="165">
        <f>O81*H81</f>
        <v>0</v>
      </c>
      <c r="Q81" s="165">
        <v>0</v>
      </c>
      <c r="R81" s="165">
        <f>Q81*H81</f>
        <v>0</v>
      </c>
      <c r="S81" s="165">
        <v>0</v>
      </c>
      <c r="T81" s="166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7" t="s">
        <v>127</v>
      </c>
      <c r="AT81" s="167" t="s">
        <v>123</v>
      </c>
      <c r="AU81" s="167" t="s">
        <v>72</v>
      </c>
      <c r="AY81" s="15" t="s">
        <v>128</v>
      </c>
      <c r="BE81" s="168">
        <f>IF(N81="základní",J81,0)</f>
        <v>0</v>
      </c>
      <c r="BF81" s="168">
        <f>IF(N81="snížená",J81,0)</f>
        <v>0</v>
      </c>
      <c r="BG81" s="168">
        <f>IF(N81="zákl. přenesená",J81,0)</f>
        <v>0</v>
      </c>
      <c r="BH81" s="168">
        <f>IF(N81="sníž. přenesená",J81,0)</f>
        <v>0</v>
      </c>
      <c r="BI81" s="168">
        <f>IF(N81="nulová",J81,0)</f>
        <v>0</v>
      </c>
      <c r="BJ81" s="15" t="s">
        <v>80</v>
      </c>
      <c r="BK81" s="168">
        <f>ROUND(I81*H81,2)</f>
        <v>0</v>
      </c>
      <c r="BL81" s="15" t="s">
        <v>129</v>
      </c>
      <c r="BM81" s="167" t="s">
        <v>313</v>
      </c>
    </row>
    <row r="82" spans="1:65" s="2" customFormat="1" ht="16.5" customHeight="1">
      <c r="A82" s="32"/>
      <c r="B82" s="33"/>
      <c r="C82" s="155" t="s">
        <v>82</v>
      </c>
      <c r="D82" s="155" t="s">
        <v>123</v>
      </c>
      <c r="E82" s="156" t="s">
        <v>139</v>
      </c>
      <c r="F82" s="157" t="s">
        <v>140</v>
      </c>
      <c r="G82" s="158" t="s">
        <v>126</v>
      </c>
      <c r="H82" s="159">
        <v>10</v>
      </c>
      <c r="I82" s="160"/>
      <c r="J82" s="161">
        <f>ROUND(I82*H82,2)</f>
        <v>0</v>
      </c>
      <c r="K82" s="157" t="s">
        <v>19</v>
      </c>
      <c r="L82" s="162"/>
      <c r="M82" s="163" t="s">
        <v>19</v>
      </c>
      <c r="N82" s="164" t="s">
        <v>43</v>
      </c>
      <c r="O82" s="62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7" t="s">
        <v>127</v>
      </c>
      <c r="AT82" s="167" t="s">
        <v>123</v>
      </c>
      <c r="AU82" s="167" t="s">
        <v>72</v>
      </c>
      <c r="AY82" s="15" t="s">
        <v>128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5" t="s">
        <v>80</v>
      </c>
      <c r="BK82" s="168">
        <f>ROUND(I82*H82,2)</f>
        <v>0</v>
      </c>
      <c r="BL82" s="15" t="s">
        <v>129</v>
      </c>
      <c r="BM82" s="167" t="s">
        <v>314</v>
      </c>
    </row>
    <row r="83" spans="1:65" s="2" customFormat="1" ht="16.5" customHeight="1">
      <c r="A83" s="32"/>
      <c r="B83" s="33"/>
      <c r="C83" s="155" t="s">
        <v>134</v>
      </c>
      <c r="D83" s="155" t="s">
        <v>123</v>
      </c>
      <c r="E83" s="156" t="s">
        <v>142</v>
      </c>
      <c r="F83" s="157" t="s">
        <v>143</v>
      </c>
      <c r="G83" s="158" t="s">
        <v>126</v>
      </c>
      <c r="H83" s="159">
        <v>20</v>
      </c>
      <c r="I83" s="160"/>
      <c r="J83" s="161">
        <f>ROUND(I83*H83,2)</f>
        <v>0</v>
      </c>
      <c r="K83" s="157" t="s">
        <v>19</v>
      </c>
      <c r="L83" s="162"/>
      <c r="M83" s="163" t="s">
        <v>19</v>
      </c>
      <c r="N83" s="164" t="s">
        <v>43</v>
      </c>
      <c r="O83" s="62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127</v>
      </c>
      <c r="AT83" s="167" t="s">
        <v>123</v>
      </c>
      <c r="AU83" s="167" t="s">
        <v>72</v>
      </c>
      <c r="AY83" s="15" t="s">
        <v>128</v>
      </c>
      <c r="BE83" s="168">
        <f>IF(N83="základní",J83,0)</f>
        <v>0</v>
      </c>
      <c r="BF83" s="168">
        <f>IF(N83="snížená",J83,0)</f>
        <v>0</v>
      </c>
      <c r="BG83" s="168">
        <f>IF(N83="zákl. přenesená",J83,0)</f>
        <v>0</v>
      </c>
      <c r="BH83" s="168">
        <f>IF(N83="sníž. přenesená",J83,0)</f>
        <v>0</v>
      </c>
      <c r="BI83" s="168">
        <f>IF(N83="nulová",J83,0)</f>
        <v>0</v>
      </c>
      <c r="BJ83" s="15" t="s">
        <v>80</v>
      </c>
      <c r="BK83" s="168">
        <f>ROUND(I83*H83,2)</f>
        <v>0</v>
      </c>
      <c r="BL83" s="15" t="s">
        <v>129</v>
      </c>
      <c r="BM83" s="167" t="s">
        <v>315</v>
      </c>
    </row>
    <row r="84" spans="1:65" s="11" customFormat="1" ht="25.9" customHeight="1">
      <c r="B84" s="169"/>
      <c r="C84" s="170"/>
      <c r="D84" s="171" t="s">
        <v>71</v>
      </c>
      <c r="E84" s="172" t="s">
        <v>149</v>
      </c>
      <c r="F84" s="172" t="s">
        <v>150</v>
      </c>
      <c r="G84" s="170"/>
      <c r="H84" s="170"/>
      <c r="I84" s="173"/>
      <c r="J84" s="174">
        <f>BK84</f>
        <v>0</v>
      </c>
      <c r="K84" s="170"/>
      <c r="L84" s="175"/>
      <c r="M84" s="176"/>
      <c r="N84" s="177"/>
      <c r="O84" s="177"/>
      <c r="P84" s="178">
        <f>SUM(P85:P105)</f>
        <v>0</v>
      </c>
      <c r="Q84" s="177"/>
      <c r="R84" s="178">
        <f>SUM(R85:R105)</f>
        <v>0</v>
      </c>
      <c r="S84" s="177"/>
      <c r="T84" s="179">
        <f>SUM(T85:T105)</f>
        <v>0</v>
      </c>
      <c r="AR84" s="180" t="s">
        <v>129</v>
      </c>
      <c r="AT84" s="181" t="s">
        <v>71</v>
      </c>
      <c r="AU84" s="181" t="s">
        <v>72</v>
      </c>
      <c r="AY84" s="180" t="s">
        <v>128</v>
      </c>
      <c r="BK84" s="182">
        <f>SUM(BK85:BK105)</f>
        <v>0</v>
      </c>
    </row>
    <row r="85" spans="1:65" s="2" customFormat="1" ht="16.5" customHeight="1">
      <c r="A85" s="32"/>
      <c r="B85" s="33"/>
      <c r="C85" s="183" t="s">
        <v>129</v>
      </c>
      <c r="D85" s="183" t="s">
        <v>152</v>
      </c>
      <c r="E85" s="184" t="s">
        <v>153</v>
      </c>
      <c r="F85" s="185" t="s">
        <v>154</v>
      </c>
      <c r="G85" s="186" t="s">
        <v>126</v>
      </c>
      <c r="H85" s="187">
        <v>200</v>
      </c>
      <c r="I85" s="188"/>
      <c r="J85" s="189">
        <f t="shared" ref="J85:J105" si="0">ROUND(I85*H85,2)</f>
        <v>0</v>
      </c>
      <c r="K85" s="185" t="s">
        <v>19</v>
      </c>
      <c r="L85" s="37"/>
      <c r="M85" s="190" t="s">
        <v>19</v>
      </c>
      <c r="N85" s="191" t="s">
        <v>43</v>
      </c>
      <c r="O85" s="62"/>
      <c r="P85" s="165">
        <f t="shared" ref="P85:P105" si="1">O85*H85</f>
        <v>0</v>
      </c>
      <c r="Q85" s="165">
        <v>0</v>
      </c>
      <c r="R85" s="165">
        <f t="shared" ref="R85:R105" si="2">Q85*H85</f>
        <v>0</v>
      </c>
      <c r="S85" s="165">
        <v>0</v>
      </c>
      <c r="T85" s="166">
        <f t="shared" ref="T85:T105" si="3"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155</v>
      </c>
      <c r="AT85" s="167" t="s">
        <v>152</v>
      </c>
      <c r="AU85" s="167" t="s">
        <v>80</v>
      </c>
      <c r="AY85" s="15" t="s">
        <v>128</v>
      </c>
      <c r="BE85" s="168">
        <f t="shared" ref="BE85:BE105" si="4">IF(N85="základní",J85,0)</f>
        <v>0</v>
      </c>
      <c r="BF85" s="168">
        <f t="shared" ref="BF85:BF105" si="5">IF(N85="snížená",J85,0)</f>
        <v>0</v>
      </c>
      <c r="BG85" s="168">
        <f t="shared" ref="BG85:BG105" si="6">IF(N85="zákl. přenesená",J85,0)</f>
        <v>0</v>
      </c>
      <c r="BH85" s="168">
        <f t="shared" ref="BH85:BH105" si="7">IF(N85="sníž. přenesená",J85,0)</f>
        <v>0</v>
      </c>
      <c r="BI85" s="168">
        <f t="shared" ref="BI85:BI105" si="8">IF(N85="nulová",J85,0)</f>
        <v>0</v>
      </c>
      <c r="BJ85" s="15" t="s">
        <v>80</v>
      </c>
      <c r="BK85" s="168">
        <f t="shared" ref="BK85:BK105" si="9">ROUND(I85*H85,2)</f>
        <v>0</v>
      </c>
      <c r="BL85" s="15" t="s">
        <v>155</v>
      </c>
      <c r="BM85" s="167" t="s">
        <v>316</v>
      </c>
    </row>
    <row r="86" spans="1:65" s="2" customFormat="1" ht="21.75" customHeight="1">
      <c r="A86" s="32"/>
      <c r="B86" s="33"/>
      <c r="C86" s="183" t="s">
        <v>138</v>
      </c>
      <c r="D86" s="183" t="s">
        <v>152</v>
      </c>
      <c r="E86" s="184" t="s">
        <v>158</v>
      </c>
      <c r="F86" s="185" t="s">
        <v>159</v>
      </c>
      <c r="G86" s="186" t="s">
        <v>126</v>
      </c>
      <c r="H86" s="187">
        <v>48</v>
      </c>
      <c r="I86" s="188"/>
      <c r="J86" s="189">
        <f t="shared" si="0"/>
        <v>0</v>
      </c>
      <c r="K86" s="185" t="s">
        <v>19</v>
      </c>
      <c r="L86" s="37"/>
      <c r="M86" s="190" t="s">
        <v>19</v>
      </c>
      <c r="N86" s="191" t="s">
        <v>43</v>
      </c>
      <c r="O86" s="62"/>
      <c r="P86" s="165">
        <f t="shared" si="1"/>
        <v>0</v>
      </c>
      <c r="Q86" s="165">
        <v>0</v>
      </c>
      <c r="R86" s="165">
        <f t="shared" si="2"/>
        <v>0</v>
      </c>
      <c r="S86" s="165">
        <v>0</v>
      </c>
      <c r="T86" s="166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155</v>
      </c>
      <c r="AT86" s="167" t="s">
        <v>152</v>
      </c>
      <c r="AU86" s="167" t="s">
        <v>80</v>
      </c>
      <c r="AY86" s="15" t="s">
        <v>128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5" t="s">
        <v>80</v>
      </c>
      <c r="BK86" s="168">
        <f t="shared" si="9"/>
        <v>0</v>
      </c>
      <c r="BL86" s="15" t="s">
        <v>155</v>
      </c>
      <c r="BM86" s="167" t="s">
        <v>317</v>
      </c>
    </row>
    <row r="87" spans="1:65" s="2" customFormat="1" ht="24.2" customHeight="1">
      <c r="A87" s="32"/>
      <c r="B87" s="33"/>
      <c r="C87" s="183" t="s">
        <v>172</v>
      </c>
      <c r="D87" s="183" t="s">
        <v>152</v>
      </c>
      <c r="E87" s="184" t="s">
        <v>162</v>
      </c>
      <c r="F87" s="185" t="s">
        <v>163</v>
      </c>
      <c r="G87" s="186" t="s">
        <v>126</v>
      </c>
      <c r="H87" s="187">
        <v>20</v>
      </c>
      <c r="I87" s="188"/>
      <c r="J87" s="189">
        <f t="shared" si="0"/>
        <v>0</v>
      </c>
      <c r="K87" s="185" t="s">
        <v>19</v>
      </c>
      <c r="L87" s="37"/>
      <c r="M87" s="190" t="s">
        <v>19</v>
      </c>
      <c r="N87" s="191" t="s">
        <v>43</v>
      </c>
      <c r="O87" s="62"/>
      <c r="P87" s="165">
        <f t="shared" si="1"/>
        <v>0</v>
      </c>
      <c r="Q87" s="165">
        <v>0</v>
      </c>
      <c r="R87" s="165">
        <f t="shared" si="2"/>
        <v>0</v>
      </c>
      <c r="S87" s="165">
        <v>0</v>
      </c>
      <c r="T87" s="166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155</v>
      </c>
      <c r="AT87" s="167" t="s">
        <v>152</v>
      </c>
      <c r="AU87" s="167" t="s">
        <v>80</v>
      </c>
      <c r="AY87" s="15" t="s">
        <v>128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5" t="s">
        <v>80</v>
      </c>
      <c r="BK87" s="168">
        <f t="shared" si="9"/>
        <v>0</v>
      </c>
      <c r="BL87" s="15" t="s">
        <v>155</v>
      </c>
      <c r="BM87" s="167" t="s">
        <v>318</v>
      </c>
    </row>
    <row r="88" spans="1:65" s="2" customFormat="1" ht="66.75" customHeight="1">
      <c r="A88" s="32"/>
      <c r="B88" s="33"/>
      <c r="C88" s="183" t="s">
        <v>161</v>
      </c>
      <c r="D88" s="183" t="s">
        <v>152</v>
      </c>
      <c r="E88" s="184" t="s">
        <v>165</v>
      </c>
      <c r="F88" s="185" t="s">
        <v>166</v>
      </c>
      <c r="G88" s="186" t="s">
        <v>126</v>
      </c>
      <c r="H88" s="187">
        <v>10</v>
      </c>
      <c r="I88" s="188"/>
      <c r="J88" s="189">
        <f t="shared" si="0"/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 t="shared" si="1"/>
        <v>0</v>
      </c>
      <c r="Q88" s="165">
        <v>0</v>
      </c>
      <c r="R88" s="165">
        <f t="shared" si="2"/>
        <v>0</v>
      </c>
      <c r="S88" s="165">
        <v>0</v>
      </c>
      <c r="T88" s="166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155</v>
      </c>
      <c r="AT88" s="167" t="s">
        <v>152</v>
      </c>
      <c r="AU88" s="167" t="s">
        <v>80</v>
      </c>
      <c r="AY88" s="15" t="s">
        <v>128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5" t="s">
        <v>80</v>
      </c>
      <c r="BK88" s="168">
        <f t="shared" si="9"/>
        <v>0</v>
      </c>
      <c r="BL88" s="15" t="s">
        <v>155</v>
      </c>
      <c r="BM88" s="167" t="s">
        <v>319</v>
      </c>
    </row>
    <row r="89" spans="1:65" s="2" customFormat="1" ht="16.5" customHeight="1">
      <c r="A89" s="32"/>
      <c r="B89" s="33"/>
      <c r="C89" s="155" t="s">
        <v>127</v>
      </c>
      <c r="D89" s="155" t="s">
        <v>123</v>
      </c>
      <c r="E89" s="156" t="s">
        <v>169</v>
      </c>
      <c r="F89" s="157" t="s">
        <v>170</v>
      </c>
      <c r="G89" s="158" t="s">
        <v>126</v>
      </c>
      <c r="H89" s="159">
        <v>10</v>
      </c>
      <c r="I89" s="160"/>
      <c r="J89" s="161">
        <f t="shared" si="0"/>
        <v>0</v>
      </c>
      <c r="K89" s="157" t="s">
        <v>19</v>
      </c>
      <c r="L89" s="162"/>
      <c r="M89" s="163" t="s">
        <v>19</v>
      </c>
      <c r="N89" s="164" t="s">
        <v>43</v>
      </c>
      <c r="O89" s="62"/>
      <c r="P89" s="165">
        <f t="shared" si="1"/>
        <v>0</v>
      </c>
      <c r="Q89" s="165">
        <v>0</v>
      </c>
      <c r="R89" s="165">
        <f t="shared" si="2"/>
        <v>0</v>
      </c>
      <c r="S89" s="165">
        <v>0</v>
      </c>
      <c r="T89" s="166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155</v>
      </c>
      <c r="AT89" s="167" t="s">
        <v>123</v>
      </c>
      <c r="AU89" s="167" t="s">
        <v>80</v>
      </c>
      <c r="AY89" s="15" t="s">
        <v>128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5" t="s">
        <v>80</v>
      </c>
      <c r="BK89" s="168">
        <f t="shared" si="9"/>
        <v>0</v>
      </c>
      <c r="BL89" s="15" t="s">
        <v>155</v>
      </c>
      <c r="BM89" s="167" t="s">
        <v>320</v>
      </c>
    </row>
    <row r="90" spans="1:65" s="2" customFormat="1" ht="16.5" customHeight="1">
      <c r="A90" s="32"/>
      <c r="B90" s="33"/>
      <c r="C90" s="183" t="s">
        <v>145</v>
      </c>
      <c r="D90" s="183" t="s">
        <v>152</v>
      </c>
      <c r="E90" s="184" t="s">
        <v>173</v>
      </c>
      <c r="F90" s="185" t="s">
        <v>174</v>
      </c>
      <c r="G90" s="186" t="s">
        <v>126</v>
      </c>
      <c r="H90" s="187">
        <v>20</v>
      </c>
      <c r="I90" s="188"/>
      <c r="J90" s="189">
        <f t="shared" si="0"/>
        <v>0</v>
      </c>
      <c r="K90" s="185" t="s">
        <v>19</v>
      </c>
      <c r="L90" s="37"/>
      <c r="M90" s="190" t="s">
        <v>19</v>
      </c>
      <c r="N90" s="191" t="s">
        <v>43</v>
      </c>
      <c r="O90" s="62"/>
      <c r="P90" s="165">
        <f t="shared" si="1"/>
        <v>0</v>
      </c>
      <c r="Q90" s="165">
        <v>0</v>
      </c>
      <c r="R90" s="165">
        <f t="shared" si="2"/>
        <v>0</v>
      </c>
      <c r="S90" s="165">
        <v>0</v>
      </c>
      <c r="T90" s="166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155</v>
      </c>
      <c r="AT90" s="167" t="s">
        <v>152</v>
      </c>
      <c r="AU90" s="167" t="s">
        <v>80</v>
      </c>
      <c r="AY90" s="15" t="s">
        <v>128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5" t="s">
        <v>80</v>
      </c>
      <c r="BK90" s="168">
        <f t="shared" si="9"/>
        <v>0</v>
      </c>
      <c r="BL90" s="15" t="s">
        <v>155</v>
      </c>
      <c r="BM90" s="167" t="s">
        <v>321</v>
      </c>
    </row>
    <row r="91" spans="1:65" s="2" customFormat="1" ht="24.2" customHeight="1">
      <c r="A91" s="32"/>
      <c r="B91" s="33"/>
      <c r="C91" s="183" t="s">
        <v>151</v>
      </c>
      <c r="D91" s="183" t="s">
        <v>152</v>
      </c>
      <c r="E91" s="184" t="s">
        <v>177</v>
      </c>
      <c r="F91" s="185" t="s">
        <v>178</v>
      </c>
      <c r="G91" s="186" t="s">
        <v>126</v>
      </c>
      <c r="H91" s="187">
        <v>10</v>
      </c>
      <c r="I91" s="188"/>
      <c r="J91" s="189">
        <f t="shared" si="0"/>
        <v>0</v>
      </c>
      <c r="K91" s="185" t="s">
        <v>19</v>
      </c>
      <c r="L91" s="37"/>
      <c r="M91" s="190" t="s">
        <v>19</v>
      </c>
      <c r="N91" s="191" t="s">
        <v>43</v>
      </c>
      <c r="O91" s="62"/>
      <c r="P91" s="165">
        <f t="shared" si="1"/>
        <v>0</v>
      </c>
      <c r="Q91" s="165">
        <v>0</v>
      </c>
      <c r="R91" s="165">
        <f t="shared" si="2"/>
        <v>0</v>
      </c>
      <c r="S91" s="165">
        <v>0</v>
      </c>
      <c r="T91" s="166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155</v>
      </c>
      <c r="AT91" s="167" t="s">
        <v>152</v>
      </c>
      <c r="AU91" s="167" t="s">
        <v>80</v>
      </c>
      <c r="AY91" s="15" t="s">
        <v>128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5" t="s">
        <v>80</v>
      </c>
      <c r="BK91" s="168">
        <f t="shared" si="9"/>
        <v>0</v>
      </c>
      <c r="BL91" s="15" t="s">
        <v>155</v>
      </c>
      <c r="BM91" s="167" t="s">
        <v>322</v>
      </c>
    </row>
    <row r="92" spans="1:65" s="2" customFormat="1" ht="49.15" customHeight="1">
      <c r="A92" s="32"/>
      <c r="B92" s="33"/>
      <c r="C92" s="183" t="s">
        <v>157</v>
      </c>
      <c r="D92" s="183" t="s">
        <v>152</v>
      </c>
      <c r="E92" s="184" t="s">
        <v>181</v>
      </c>
      <c r="F92" s="185" t="s">
        <v>182</v>
      </c>
      <c r="G92" s="186" t="s">
        <v>126</v>
      </c>
      <c r="H92" s="187">
        <v>10</v>
      </c>
      <c r="I92" s="188"/>
      <c r="J92" s="189">
        <f t="shared" si="0"/>
        <v>0</v>
      </c>
      <c r="K92" s="185" t="s">
        <v>19</v>
      </c>
      <c r="L92" s="37"/>
      <c r="M92" s="190" t="s">
        <v>19</v>
      </c>
      <c r="N92" s="191" t="s">
        <v>43</v>
      </c>
      <c r="O92" s="62"/>
      <c r="P92" s="165">
        <f t="shared" si="1"/>
        <v>0</v>
      </c>
      <c r="Q92" s="165">
        <v>0</v>
      </c>
      <c r="R92" s="165">
        <f t="shared" si="2"/>
        <v>0</v>
      </c>
      <c r="S92" s="165">
        <v>0</v>
      </c>
      <c r="T92" s="166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155</v>
      </c>
      <c r="AT92" s="167" t="s">
        <v>152</v>
      </c>
      <c r="AU92" s="167" t="s">
        <v>80</v>
      </c>
      <c r="AY92" s="15" t="s">
        <v>128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5" t="s">
        <v>80</v>
      </c>
      <c r="BK92" s="168">
        <f t="shared" si="9"/>
        <v>0</v>
      </c>
      <c r="BL92" s="15" t="s">
        <v>155</v>
      </c>
      <c r="BM92" s="167" t="s">
        <v>323</v>
      </c>
    </row>
    <row r="93" spans="1:65" s="2" customFormat="1" ht="16.5" customHeight="1">
      <c r="A93" s="32"/>
      <c r="B93" s="33"/>
      <c r="C93" s="183" t="s">
        <v>168</v>
      </c>
      <c r="D93" s="183" t="s">
        <v>152</v>
      </c>
      <c r="E93" s="184" t="s">
        <v>184</v>
      </c>
      <c r="F93" s="185" t="s">
        <v>185</v>
      </c>
      <c r="G93" s="186" t="s">
        <v>126</v>
      </c>
      <c r="H93" s="187">
        <v>1</v>
      </c>
      <c r="I93" s="188"/>
      <c r="J93" s="189">
        <f t="shared" si="0"/>
        <v>0</v>
      </c>
      <c r="K93" s="185" t="s">
        <v>19</v>
      </c>
      <c r="L93" s="37"/>
      <c r="M93" s="190" t="s">
        <v>19</v>
      </c>
      <c r="N93" s="191" t="s">
        <v>43</v>
      </c>
      <c r="O93" s="62"/>
      <c r="P93" s="165">
        <f t="shared" si="1"/>
        <v>0</v>
      </c>
      <c r="Q93" s="165">
        <v>0</v>
      </c>
      <c r="R93" s="165">
        <f t="shared" si="2"/>
        <v>0</v>
      </c>
      <c r="S93" s="165">
        <v>0</v>
      </c>
      <c r="T93" s="166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155</v>
      </c>
      <c r="AT93" s="167" t="s">
        <v>152</v>
      </c>
      <c r="AU93" s="167" t="s">
        <v>80</v>
      </c>
      <c r="AY93" s="15" t="s">
        <v>128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5" t="s">
        <v>80</v>
      </c>
      <c r="BK93" s="168">
        <f t="shared" si="9"/>
        <v>0</v>
      </c>
      <c r="BL93" s="15" t="s">
        <v>155</v>
      </c>
      <c r="BM93" s="167" t="s">
        <v>324</v>
      </c>
    </row>
    <row r="94" spans="1:65" s="2" customFormat="1" ht="16.5" customHeight="1">
      <c r="A94" s="32"/>
      <c r="B94" s="33"/>
      <c r="C94" s="183" t="s">
        <v>244</v>
      </c>
      <c r="D94" s="183" t="s">
        <v>152</v>
      </c>
      <c r="E94" s="184" t="s">
        <v>325</v>
      </c>
      <c r="F94" s="185" t="s">
        <v>326</v>
      </c>
      <c r="G94" s="186" t="s">
        <v>126</v>
      </c>
      <c r="H94" s="187">
        <v>1</v>
      </c>
      <c r="I94" s="188"/>
      <c r="J94" s="189">
        <f t="shared" si="0"/>
        <v>0</v>
      </c>
      <c r="K94" s="185" t="s">
        <v>19</v>
      </c>
      <c r="L94" s="37"/>
      <c r="M94" s="190" t="s">
        <v>19</v>
      </c>
      <c r="N94" s="191" t="s">
        <v>43</v>
      </c>
      <c r="O94" s="62"/>
      <c r="P94" s="165">
        <f t="shared" si="1"/>
        <v>0</v>
      </c>
      <c r="Q94" s="165">
        <v>0</v>
      </c>
      <c r="R94" s="165">
        <f t="shared" si="2"/>
        <v>0</v>
      </c>
      <c r="S94" s="165">
        <v>0</v>
      </c>
      <c r="T94" s="166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155</v>
      </c>
      <c r="AT94" s="167" t="s">
        <v>152</v>
      </c>
      <c r="AU94" s="167" t="s">
        <v>80</v>
      </c>
      <c r="AY94" s="15" t="s">
        <v>128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5" t="s">
        <v>80</v>
      </c>
      <c r="BK94" s="168">
        <f t="shared" si="9"/>
        <v>0</v>
      </c>
      <c r="BL94" s="15" t="s">
        <v>155</v>
      </c>
      <c r="BM94" s="167" t="s">
        <v>327</v>
      </c>
    </row>
    <row r="95" spans="1:65" s="2" customFormat="1" ht="16.5" customHeight="1">
      <c r="A95" s="32"/>
      <c r="B95" s="33"/>
      <c r="C95" s="155" t="s">
        <v>285</v>
      </c>
      <c r="D95" s="155" t="s">
        <v>123</v>
      </c>
      <c r="E95" s="156" t="s">
        <v>328</v>
      </c>
      <c r="F95" s="157" t="s">
        <v>329</v>
      </c>
      <c r="G95" s="158" t="s">
        <v>126</v>
      </c>
      <c r="H95" s="159">
        <v>1</v>
      </c>
      <c r="I95" s="160"/>
      <c r="J95" s="161">
        <f t="shared" si="0"/>
        <v>0</v>
      </c>
      <c r="K95" s="157" t="s">
        <v>19</v>
      </c>
      <c r="L95" s="162"/>
      <c r="M95" s="163" t="s">
        <v>19</v>
      </c>
      <c r="N95" s="164" t="s">
        <v>43</v>
      </c>
      <c r="O95" s="62"/>
      <c r="P95" s="165">
        <f t="shared" si="1"/>
        <v>0</v>
      </c>
      <c r="Q95" s="165">
        <v>0</v>
      </c>
      <c r="R95" s="165">
        <f t="shared" si="2"/>
        <v>0</v>
      </c>
      <c r="S95" s="165">
        <v>0</v>
      </c>
      <c r="T95" s="16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155</v>
      </c>
      <c r="AT95" s="167" t="s">
        <v>123</v>
      </c>
      <c r="AU95" s="167" t="s">
        <v>80</v>
      </c>
      <c r="AY95" s="15" t="s">
        <v>128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5" t="s">
        <v>80</v>
      </c>
      <c r="BK95" s="168">
        <f t="shared" si="9"/>
        <v>0</v>
      </c>
      <c r="BL95" s="15" t="s">
        <v>155</v>
      </c>
      <c r="BM95" s="167" t="s">
        <v>330</v>
      </c>
    </row>
    <row r="96" spans="1:65" s="2" customFormat="1" ht="16.5" customHeight="1">
      <c r="A96" s="32"/>
      <c r="B96" s="33"/>
      <c r="C96" s="155" t="s">
        <v>288</v>
      </c>
      <c r="D96" s="155" t="s">
        <v>123</v>
      </c>
      <c r="E96" s="156" t="s">
        <v>206</v>
      </c>
      <c r="F96" s="157" t="s">
        <v>207</v>
      </c>
      <c r="G96" s="158" t="s">
        <v>126</v>
      </c>
      <c r="H96" s="159">
        <v>1</v>
      </c>
      <c r="I96" s="160"/>
      <c r="J96" s="161">
        <f t="shared" si="0"/>
        <v>0</v>
      </c>
      <c r="K96" s="157" t="s">
        <v>19</v>
      </c>
      <c r="L96" s="162"/>
      <c r="M96" s="163" t="s">
        <v>19</v>
      </c>
      <c r="N96" s="164" t="s">
        <v>43</v>
      </c>
      <c r="O96" s="62"/>
      <c r="P96" s="165">
        <f t="shared" si="1"/>
        <v>0</v>
      </c>
      <c r="Q96" s="165">
        <v>0</v>
      </c>
      <c r="R96" s="165">
        <f t="shared" si="2"/>
        <v>0</v>
      </c>
      <c r="S96" s="165">
        <v>0</v>
      </c>
      <c r="T96" s="166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155</v>
      </c>
      <c r="AT96" s="167" t="s">
        <v>123</v>
      </c>
      <c r="AU96" s="167" t="s">
        <v>80</v>
      </c>
      <c r="AY96" s="15" t="s">
        <v>128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5" t="s">
        <v>80</v>
      </c>
      <c r="BK96" s="168">
        <f t="shared" si="9"/>
        <v>0</v>
      </c>
      <c r="BL96" s="15" t="s">
        <v>155</v>
      </c>
      <c r="BM96" s="167" t="s">
        <v>331</v>
      </c>
    </row>
    <row r="97" spans="1:65" s="2" customFormat="1" ht="62.65" customHeight="1">
      <c r="A97" s="32"/>
      <c r="B97" s="33"/>
      <c r="C97" s="183" t="s">
        <v>180</v>
      </c>
      <c r="D97" s="183" t="s">
        <v>152</v>
      </c>
      <c r="E97" s="184" t="s">
        <v>188</v>
      </c>
      <c r="F97" s="185" t="s">
        <v>189</v>
      </c>
      <c r="G97" s="186" t="s">
        <v>126</v>
      </c>
      <c r="H97" s="187">
        <v>16</v>
      </c>
      <c r="I97" s="188"/>
      <c r="J97" s="189">
        <f t="shared" si="0"/>
        <v>0</v>
      </c>
      <c r="K97" s="185" t="s">
        <v>19</v>
      </c>
      <c r="L97" s="37"/>
      <c r="M97" s="190" t="s">
        <v>19</v>
      </c>
      <c r="N97" s="191" t="s">
        <v>43</v>
      </c>
      <c r="O97" s="62"/>
      <c r="P97" s="165">
        <f t="shared" si="1"/>
        <v>0</v>
      </c>
      <c r="Q97" s="165">
        <v>0</v>
      </c>
      <c r="R97" s="165">
        <f t="shared" si="2"/>
        <v>0</v>
      </c>
      <c r="S97" s="165">
        <v>0</v>
      </c>
      <c r="T97" s="166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155</v>
      </c>
      <c r="AT97" s="167" t="s">
        <v>152</v>
      </c>
      <c r="AU97" s="167" t="s">
        <v>80</v>
      </c>
      <c r="AY97" s="15" t="s">
        <v>128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5" t="s">
        <v>80</v>
      </c>
      <c r="BK97" s="168">
        <f t="shared" si="9"/>
        <v>0</v>
      </c>
      <c r="BL97" s="15" t="s">
        <v>155</v>
      </c>
      <c r="BM97" s="167" t="s">
        <v>332</v>
      </c>
    </row>
    <row r="98" spans="1:65" s="2" customFormat="1" ht="24.2" customHeight="1">
      <c r="A98" s="32"/>
      <c r="B98" s="33"/>
      <c r="C98" s="183" t="s">
        <v>176</v>
      </c>
      <c r="D98" s="183" t="s">
        <v>152</v>
      </c>
      <c r="E98" s="184" t="s">
        <v>192</v>
      </c>
      <c r="F98" s="185" t="s">
        <v>193</v>
      </c>
      <c r="G98" s="186" t="s">
        <v>126</v>
      </c>
      <c r="H98" s="187">
        <v>2</v>
      </c>
      <c r="I98" s="188"/>
      <c r="J98" s="189">
        <f t="shared" si="0"/>
        <v>0</v>
      </c>
      <c r="K98" s="185" t="s">
        <v>19</v>
      </c>
      <c r="L98" s="37"/>
      <c r="M98" s="190" t="s">
        <v>19</v>
      </c>
      <c r="N98" s="191" t="s">
        <v>43</v>
      </c>
      <c r="O98" s="62"/>
      <c r="P98" s="165">
        <f t="shared" si="1"/>
        <v>0</v>
      </c>
      <c r="Q98" s="165">
        <v>0</v>
      </c>
      <c r="R98" s="165">
        <f t="shared" si="2"/>
        <v>0</v>
      </c>
      <c r="S98" s="165">
        <v>0</v>
      </c>
      <c r="T98" s="166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155</v>
      </c>
      <c r="AT98" s="167" t="s">
        <v>152</v>
      </c>
      <c r="AU98" s="167" t="s">
        <v>80</v>
      </c>
      <c r="AY98" s="15" t="s">
        <v>128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5" t="s">
        <v>80</v>
      </c>
      <c r="BK98" s="168">
        <f t="shared" si="9"/>
        <v>0</v>
      </c>
      <c r="BL98" s="15" t="s">
        <v>155</v>
      </c>
      <c r="BM98" s="167" t="s">
        <v>333</v>
      </c>
    </row>
    <row r="99" spans="1:65" s="2" customFormat="1" ht="24.2" customHeight="1">
      <c r="A99" s="32"/>
      <c r="B99" s="33"/>
      <c r="C99" s="155" t="s">
        <v>8</v>
      </c>
      <c r="D99" s="155" t="s">
        <v>123</v>
      </c>
      <c r="E99" s="156" t="s">
        <v>131</v>
      </c>
      <c r="F99" s="157" t="s">
        <v>132</v>
      </c>
      <c r="G99" s="158" t="s">
        <v>126</v>
      </c>
      <c r="H99" s="159">
        <v>10</v>
      </c>
      <c r="I99" s="160"/>
      <c r="J99" s="161">
        <f t="shared" si="0"/>
        <v>0</v>
      </c>
      <c r="K99" s="157" t="s">
        <v>19</v>
      </c>
      <c r="L99" s="162"/>
      <c r="M99" s="163" t="s">
        <v>19</v>
      </c>
      <c r="N99" s="164" t="s">
        <v>43</v>
      </c>
      <c r="O99" s="62"/>
      <c r="P99" s="165">
        <f t="shared" si="1"/>
        <v>0</v>
      </c>
      <c r="Q99" s="165">
        <v>0</v>
      </c>
      <c r="R99" s="165">
        <f t="shared" si="2"/>
        <v>0</v>
      </c>
      <c r="S99" s="165">
        <v>0</v>
      </c>
      <c r="T99" s="166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155</v>
      </c>
      <c r="AT99" s="167" t="s">
        <v>123</v>
      </c>
      <c r="AU99" s="167" t="s">
        <v>80</v>
      </c>
      <c r="AY99" s="15" t="s">
        <v>128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5" t="s">
        <v>80</v>
      </c>
      <c r="BK99" s="168">
        <f t="shared" si="9"/>
        <v>0</v>
      </c>
      <c r="BL99" s="15" t="s">
        <v>155</v>
      </c>
      <c r="BM99" s="167" t="s">
        <v>334</v>
      </c>
    </row>
    <row r="100" spans="1:65" s="2" customFormat="1" ht="44.25" customHeight="1">
      <c r="A100" s="32"/>
      <c r="B100" s="33"/>
      <c r="C100" s="183" t="s">
        <v>191</v>
      </c>
      <c r="D100" s="183" t="s">
        <v>152</v>
      </c>
      <c r="E100" s="184" t="s">
        <v>196</v>
      </c>
      <c r="F100" s="185" t="s">
        <v>197</v>
      </c>
      <c r="G100" s="186" t="s">
        <v>126</v>
      </c>
      <c r="H100" s="187">
        <v>2</v>
      </c>
      <c r="I100" s="188"/>
      <c r="J100" s="189">
        <f t="shared" si="0"/>
        <v>0</v>
      </c>
      <c r="K100" s="185" t="s">
        <v>19</v>
      </c>
      <c r="L100" s="37"/>
      <c r="M100" s="190" t="s">
        <v>19</v>
      </c>
      <c r="N100" s="191" t="s">
        <v>43</v>
      </c>
      <c r="O100" s="62"/>
      <c r="P100" s="165">
        <f t="shared" si="1"/>
        <v>0</v>
      </c>
      <c r="Q100" s="165">
        <v>0</v>
      </c>
      <c r="R100" s="165">
        <f t="shared" si="2"/>
        <v>0</v>
      </c>
      <c r="S100" s="165">
        <v>0</v>
      </c>
      <c r="T100" s="166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7" t="s">
        <v>155</v>
      </c>
      <c r="AT100" s="167" t="s">
        <v>152</v>
      </c>
      <c r="AU100" s="167" t="s">
        <v>80</v>
      </c>
      <c r="AY100" s="15" t="s">
        <v>128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5" t="s">
        <v>80</v>
      </c>
      <c r="BK100" s="168">
        <f t="shared" si="9"/>
        <v>0</v>
      </c>
      <c r="BL100" s="15" t="s">
        <v>155</v>
      </c>
      <c r="BM100" s="167" t="s">
        <v>335</v>
      </c>
    </row>
    <row r="101" spans="1:65" s="2" customFormat="1" ht="16.5" customHeight="1">
      <c r="A101" s="32"/>
      <c r="B101" s="33"/>
      <c r="C101" s="155" t="s">
        <v>292</v>
      </c>
      <c r="D101" s="155" t="s">
        <v>123</v>
      </c>
      <c r="E101" s="156" t="s">
        <v>233</v>
      </c>
      <c r="F101" s="157" t="s">
        <v>286</v>
      </c>
      <c r="G101" s="158" t="s">
        <v>126</v>
      </c>
      <c r="H101" s="159">
        <v>10</v>
      </c>
      <c r="I101" s="160"/>
      <c r="J101" s="161">
        <f t="shared" si="0"/>
        <v>0</v>
      </c>
      <c r="K101" s="157" t="s">
        <v>19</v>
      </c>
      <c r="L101" s="162"/>
      <c r="M101" s="163" t="s">
        <v>19</v>
      </c>
      <c r="N101" s="164" t="s">
        <v>43</v>
      </c>
      <c r="O101" s="62"/>
      <c r="P101" s="165">
        <f t="shared" si="1"/>
        <v>0</v>
      </c>
      <c r="Q101" s="165">
        <v>0</v>
      </c>
      <c r="R101" s="165">
        <f t="shared" si="2"/>
        <v>0</v>
      </c>
      <c r="S101" s="165">
        <v>0</v>
      </c>
      <c r="T101" s="166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155</v>
      </c>
      <c r="AT101" s="167" t="s">
        <v>123</v>
      </c>
      <c r="AU101" s="167" t="s">
        <v>80</v>
      </c>
      <c r="AY101" s="15" t="s">
        <v>128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5" t="s">
        <v>80</v>
      </c>
      <c r="BK101" s="168">
        <f t="shared" si="9"/>
        <v>0</v>
      </c>
      <c r="BL101" s="15" t="s">
        <v>155</v>
      </c>
      <c r="BM101" s="167" t="s">
        <v>336</v>
      </c>
    </row>
    <row r="102" spans="1:65" s="2" customFormat="1" ht="16.5" customHeight="1">
      <c r="A102" s="32"/>
      <c r="B102" s="33"/>
      <c r="C102" s="155" t="s">
        <v>296</v>
      </c>
      <c r="D102" s="155" t="s">
        <v>123</v>
      </c>
      <c r="E102" s="156" t="s">
        <v>289</v>
      </c>
      <c r="F102" s="157" t="s">
        <v>290</v>
      </c>
      <c r="G102" s="158" t="s">
        <v>126</v>
      </c>
      <c r="H102" s="159">
        <v>10</v>
      </c>
      <c r="I102" s="160"/>
      <c r="J102" s="161">
        <f t="shared" si="0"/>
        <v>0</v>
      </c>
      <c r="K102" s="157" t="s">
        <v>19</v>
      </c>
      <c r="L102" s="162"/>
      <c r="M102" s="163" t="s">
        <v>19</v>
      </c>
      <c r="N102" s="164" t="s">
        <v>43</v>
      </c>
      <c r="O102" s="62"/>
      <c r="P102" s="165">
        <f t="shared" si="1"/>
        <v>0</v>
      </c>
      <c r="Q102" s="165">
        <v>0</v>
      </c>
      <c r="R102" s="165">
        <f t="shared" si="2"/>
        <v>0</v>
      </c>
      <c r="S102" s="165">
        <v>0</v>
      </c>
      <c r="T102" s="166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155</v>
      </c>
      <c r="AT102" s="167" t="s">
        <v>123</v>
      </c>
      <c r="AU102" s="167" t="s">
        <v>80</v>
      </c>
      <c r="AY102" s="15" t="s">
        <v>128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5" t="s">
        <v>80</v>
      </c>
      <c r="BK102" s="168">
        <f t="shared" si="9"/>
        <v>0</v>
      </c>
      <c r="BL102" s="15" t="s">
        <v>155</v>
      </c>
      <c r="BM102" s="167" t="s">
        <v>337</v>
      </c>
    </row>
    <row r="103" spans="1:65" s="2" customFormat="1" ht="16.5" customHeight="1">
      <c r="A103" s="32"/>
      <c r="B103" s="33"/>
      <c r="C103" s="155" t="s">
        <v>300</v>
      </c>
      <c r="D103" s="155" t="s">
        <v>123</v>
      </c>
      <c r="E103" s="156" t="s">
        <v>293</v>
      </c>
      <c r="F103" s="157" t="s">
        <v>294</v>
      </c>
      <c r="G103" s="158" t="s">
        <v>126</v>
      </c>
      <c r="H103" s="159">
        <v>1</v>
      </c>
      <c r="I103" s="160"/>
      <c r="J103" s="161">
        <f t="shared" si="0"/>
        <v>0</v>
      </c>
      <c r="K103" s="157" t="s">
        <v>19</v>
      </c>
      <c r="L103" s="162"/>
      <c r="M103" s="163" t="s">
        <v>19</v>
      </c>
      <c r="N103" s="164" t="s">
        <v>43</v>
      </c>
      <c r="O103" s="62"/>
      <c r="P103" s="165">
        <f t="shared" si="1"/>
        <v>0</v>
      </c>
      <c r="Q103" s="165">
        <v>0</v>
      </c>
      <c r="R103" s="165">
        <f t="shared" si="2"/>
        <v>0</v>
      </c>
      <c r="S103" s="165">
        <v>0</v>
      </c>
      <c r="T103" s="166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155</v>
      </c>
      <c r="AT103" s="167" t="s">
        <v>123</v>
      </c>
      <c r="AU103" s="167" t="s">
        <v>80</v>
      </c>
      <c r="AY103" s="15" t="s">
        <v>128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5" t="s">
        <v>80</v>
      </c>
      <c r="BK103" s="168">
        <f t="shared" si="9"/>
        <v>0</v>
      </c>
      <c r="BL103" s="15" t="s">
        <v>155</v>
      </c>
      <c r="BM103" s="167" t="s">
        <v>338</v>
      </c>
    </row>
    <row r="104" spans="1:65" s="2" customFormat="1" ht="16.5" customHeight="1">
      <c r="A104" s="32"/>
      <c r="B104" s="33"/>
      <c r="C104" s="155" t="s">
        <v>339</v>
      </c>
      <c r="D104" s="155" t="s">
        <v>123</v>
      </c>
      <c r="E104" s="156" t="s">
        <v>297</v>
      </c>
      <c r="F104" s="157" t="s">
        <v>298</v>
      </c>
      <c r="G104" s="158" t="s">
        <v>126</v>
      </c>
      <c r="H104" s="159">
        <v>1</v>
      </c>
      <c r="I104" s="160"/>
      <c r="J104" s="161">
        <f t="shared" si="0"/>
        <v>0</v>
      </c>
      <c r="K104" s="157" t="s">
        <v>19</v>
      </c>
      <c r="L104" s="162"/>
      <c r="M104" s="163" t="s">
        <v>19</v>
      </c>
      <c r="N104" s="164" t="s">
        <v>43</v>
      </c>
      <c r="O104" s="62"/>
      <c r="P104" s="165">
        <f t="shared" si="1"/>
        <v>0</v>
      </c>
      <c r="Q104" s="165">
        <v>0</v>
      </c>
      <c r="R104" s="165">
        <f t="shared" si="2"/>
        <v>0</v>
      </c>
      <c r="S104" s="165">
        <v>0</v>
      </c>
      <c r="T104" s="166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7" t="s">
        <v>155</v>
      </c>
      <c r="AT104" s="167" t="s">
        <v>123</v>
      </c>
      <c r="AU104" s="167" t="s">
        <v>80</v>
      </c>
      <c r="AY104" s="15" t="s">
        <v>128</v>
      </c>
      <c r="BE104" s="168">
        <f t="shared" si="4"/>
        <v>0</v>
      </c>
      <c r="BF104" s="168">
        <f t="shared" si="5"/>
        <v>0</v>
      </c>
      <c r="BG104" s="168">
        <f t="shared" si="6"/>
        <v>0</v>
      </c>
      <c r="BH104" s="168">
        <f t="shared" si="7"/>
        <v>0</v>
      </c>
      <c r="BI104" s="168">
        <f t="shared" si="8"/>
        <v>0</v>
      </c>
      <c r="BJ104" s="15" t="s">
        <v>80</v>
      </c>
      <c r="BK104" s="168">
        <f t="shared" si="9"/>
        <v>0</v>
      </c>
      <c r="BL104" s="15" t="s">
        <v>155</v>
      </c>
      <c r="BM104" s="167" t="s">
        <v>340</v>
      </c>
    </row>
    <row r="105" spans="1:65" s="2" customFormat="1" ht="16.5" customHeight="1">
      <c r="A105" s="32"/>
      <c r="B105" s="33"/>
      <c r="C105" s="155" t="s">
        <v>341</v>
      </c>
      <c r="D105" s="155" t="s">
        <v>123</v>
      </c>
      <c r="E105" s="156" t="s">
        <v>301</v>
      </c>
      <c r="F105" s="157" t="s">
        <v>302</v>
      </c>
      <c r="G105" s="158" t="s">
        <v>126</v>
      </c>
      <c r="H105" s="159">
        <v>1</v>
      </c>
      <c r="I105" s="160"/>
      <c r="J105" s="161">
        <f t="shared" si="0"/>
        <v>0</v>
      </c>
      <c r="K105" s="157" t="s">
        <v>19</v>
      </c>
      <c r="L105" s="162"/>
      <c r="M105" s="202" t="s">
        <v>19</v>
      </c>
      <c r="N105" s="203" t="s">
        <v>43</v>
      </c>
      <c r="O105" s="199"/>
      <c r="P105" s="200">
        <f t="shared" si="1"/>
        <v>0</v>
      </c>
      <c r="Q105" s="200">
        <v>0</v>
      </c>
      <c r="R105" s="200">
        <f t="shared" si="2"/>
        <v>0</v>
      </c>
      <c r="S105" s="200">
        <v>0</v>
      </c>
      <c r="T105" s="201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7" t="s">
        <v>155</v>
      </c>
      <c r="AT105" s="167" t="s">
        <v>123</v>
      </c>
      <c r="AU105" s="167" t="s">
        <v>80</v>
      </c>
      <c r="AY105" s="15" t="s">
        <v>128</v>
      </c>
      <c r="BE105" s="168">
        <f t="shared" si="4"/>
        <v>0</v>
      </c>
      <c r="BF105" s="168">
        <f t="shared" si="5"/>
        <v>0</v>
      </c>
      <c r="BG105" s="168">
        <f t="shared" si="6"/>
        <v>0</v>
      </c>
      <c r="BH105" s="168">
        <f t="shared" si="7"/>
        <v>0</v>
      </c>
      <c r="BI105" s="168">
        <f t="shared" si="8"/>
        <v>0</v>
      </c>
      <c r="BJ105" s="15" t="s">
        <v>80</v>
      </c>
      <c r="BK105" s="168">
        <f t="shared" si="9"/>
        <v>0</v>
      </c>
      <c r="BL105" s="15" t="s">
        <v>155</v>
      </c>
      <c r="BM105" s="167" t="s">
        <v>342</v>
      </c>
    </row>
    <row r="106" spans="1:65" s="2" customFormat="1" ht="6.95" customHeight="1">
      <c r="A106" s="32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7"/>
      <c r="M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</sheetData>
  <sheetProtection algorithmName="SHA-512" hashValue="UPvH8d4WCykekVqjAhFHf3RLRbxLrGHtor2c+Cp1sE3206jqF5FQJ+iszngV0GeYdO6oLiyd+93R2GnzM2tNoA==" saltValue="xRoqpqLOVw432+XF6GNVEksY/Dk0nVdAmRzvngZ4VFEwA0IzO15vBp5hn3Ydz6w9mXC4Csumb64uNaTxAwYeSQ==" spinCount="100000" sheet="1" objects="1" scenarios="1" formatColumns="0" formatRows="0" autoFilter="0"/>
  <autoFilter ref="C79:K105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103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343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32</v>
      </c>
      <c r="G12" s="32"/>
      <c r="H12" s="32"/>
      <c r="I12" s="110" t="s">
        <v>23</v>
      </c>
      <c r="J12" s="112" t="str">
        <f>'Rekapitulace stavby'!AN8</f>
        <v>30. 6. 2022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">
        <v>19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">
        <v>32</v>
      </c>
      <c r="F15" s="32"/>
      <c r="G15" s="32"/>
      <c r="H15" s="32"/>
      <c r="I15" s="110" t="s">
        <v>28</v>
      </c>
      <c r="J15" s="101" t="s">
        <v>19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26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stavby'!E14</f>
        <v>Vyplň údaj</v>
      </c>
      <c r="F18" s="342"/>
      <c r="G18" s="342"/>
      <c r="H18" s="342"/>
      <c r="I18" s="110" t="s">
        <v>28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26</v>
      </c>
      <c r="J20" s="101" t="s">
        <v>19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">
        <v>32</v>
      </c>
      <c r="F21" s="32"/>
      <c r="G21" s="32"/>
      <c r="H21" s="32"/>
      <c r="I21" s="110" t="s">
        <v>28</v>
      </c>
      <c r="J21" s="101" t="s">
        <v>19</v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26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32</v>
      </c>
      <c r="F24" s="32"/>
      <c r="G24" s="32"/>
      <c r="H24" s="32"/>
      <c r="I24" s="110" t="s">
        <v>28</v>
      </c>
      <c r="J24" s="101" t="s">
        <v>19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ROUND(J80,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ROUND((SUM(BE80:BE103)),  2)</f>
        <v>0</v>
      </c>
      <c r="G33" s="32"/>
      <c r="H33" s="32"/>
      <c r="I33" s="122">
        <v>0.21</v>
      </c>
      <c r="J33" s="121">
        <f>ROUND(((SUM(BE80:BE103))*I33),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ROUND((SUM(BF80:BF103)),  2)</f>
        <v>0</v>
      </c>
      <c r="G34" s="32"/>
      <c r="H34" s="32"/>
      <c r="I34" s="122">
        <v>0.15</v>
      </c>
      <c r="J34" s="121">
        <f>ROUND(((SUM(BF80:BF103))*I34),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ROUND((SUM(BG80:BG103)),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ROUND((SUM(BH80:BH103)),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ROUND((SUM(BI80:BI103)),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Oprava zabezpečovacího zařízení na trati Česká Třebová - Kolín(mimo)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103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PS 04 - Pardubice - Přelouč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30. 6. 2022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106</v>
      </c>
      <c r="D57" s="135"/>
      <c r="E57" s="135"/>
      <c r="F57" s="135"/>
      <c r="G57" s="135"/>
      <c r="H57" s="135"/>
      <c r="I57" s="135"/>
      <c r="J57" s="136" t="s">
        <v>107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70</v>
      </c>
      <c r="D59" s="34"/>
      <c r="E59" s="34"/>
      <c r="F59" s="34"/>
      <c r="G59" s="34"/>
      <c r="H59" s="34"/>
      <c r="I59" s="34"/>
      <c r="J59" s="75">
        <f>J80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108</v>
      </c>
    </row>
    <row r="60" spans="1:47" s="9" customFormat="1" ht="24.95" customHeight="1">
      <c r="B60" s="138"/>
      <c r="C60" s="139"/>
      <c r="D60" s="140" t="s">
        <v>109</v>
      </c>
      <c r="E60" s="141"/>
      <c r="F60" s="141"/>
      <c r="G60" s="141"/>
      <c r="H60" s="141"/>
      <c r="I60" s="141"/>
      <c r="J60" s="142">
        <f>J84</f>
        <v>0</v>
      </c>
      <c r="K60" s="139"/>
      <c r="L60" s="143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110</v>
      </c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4" t="str">
        <f>E7</f>
        <v>Oprava zabezpečovacího zařízení na trati Česká Třebová - Kolín(mimo)</v>
      </c>
      <c r="F70" s="345"/>
      <c r="G70" s="345"/>
      <c r="H70" s="345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103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3" t="str">
        <f>E9</f>
        <v>PS 04 - Pardubice - Přelouč</v>
      </c>
      <c r="F72" s="346"/>
      <c r="G72" s="346"/>
      <c r="H72" s="346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 xml:space="preserve"> </v>
      </c>
      <c r="G74" s="34"/>
      <c r="H74" s="34"/>
      <c r="I74" s="27" t="s">
        <v>23</v>
      </c>
      <c r="J74" s="57" t="str">
        <f>IF(J12="","",J12)</f>
        <v>30. 6. 2022</v>
      </c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 xml:space="preserve"> </v>
      </c>
      <c r="G76" s="34"/>
      <c r="H76" s="34"/>
      <c r="I76" s="27" t="s">
        <v>31</v>
      </c>
      <c r="J76" s="30" t="str">
        <f>E21</f>
        <v xml:space="preserve"> 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27" t="s">
        <v>34</v>
      </c>
      <c r="J77" s="30" t="str">
        <f>E24</f>
        <v xml:space="preserve"> </v>
      </c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0" customFormat="1" ht="29.25" customHeight="1">
      <c r="A79" s="144"/>
      <c r="B79" s="145"/>
      <c r="C79" s="146" t="s">
        <v>111</v>
      </c>
      <c r="D79" s="147" t="s">
        <v>57</v>
      </c>
      <c r="E79" s="147" t="s">
        <v>53</v>
      </c>
      <c r="F79" s="147" t="s">
        <v>54</v>
      </c>
      <c r="G79" s="147" t="s">
        <v>112</v>
      </c>
      <c r="H79" s="147" t="s">
        <v>113</v>
      </c>
      <c r="I79" s="147" t="s">
        <v>114</v>
      </c>
      <c r="J79" s="147" t="s">
        <v>107</v>
      </c>
      <c r="K79" s="148" t="s">
        <v>115</v>
      </c>
      <c r="L79" s="149"/>
      <c r="M79" s="66" t="s">
        <v>19</v>
      </c>
      <c r="N79" s="67" t="s">
        <v>42</v>
      </c>
      <c r="O79" s="67" t="s">
        <v>116</v>
      </c>
      <c r="P79" s="67" t="s">
        <v>117</v>
      </c>
      <c r="Q79" s="67" t="s">
        <v>118</v>
      </c>
      <c r="R79" s="67" t="s">
        <v>119</v>
      </c>
      <c r="S79" s="67" t="s">
        <v>120</v>
      </c>
      <c r="T79" s="68" t="s">
        <v>121</v>
      </c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63" s="2" customFormat="1" ht="22.9" customHeight="1">
      <c r="A80" s="32"/>
      <c r="B80" s="33"/>
      <c r="C80" s="73" t="s">
        <v>122</v>
      </c>
      <c r="D80" s="34"/>
      <c r="E80" s="34"/>
      <c r="F80" s="34"/>
      <c r="G80" s="34"/>
      <c r="H80" s="34"/>
      <c r="I80" s="34"/>
      <c r="J80" s="150">
        <f>BK80</f>
        <v>0</v>
      </c>
      <c r="K80" s="34"/>
      <c r="L80" s="37"/>
      <c r="M80" s="69"/>
      <c r="N80" s="151"/>
      <c r="O80" s="70"/>
      <c r="P80" s="152">
        <f>P81+SUM(P82:P84)</f>
        <v>0</v>
      </c>
      <c r="Q80" s="70"/>
      <c r="R80" s="152">
        <f>R81+SUM(R82:R84)</f>
        <v>0</v>
      </c>
      <c r="S80" s="70"/>
      <c r="T80" s="153">
        <f>T81+SUM(T82:T84)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108</v>
      </c>
      <c r="BK80" s="154">
        <f>BK81+SUM(BK82:BK84)</f>
        <v>0</v>
      </c>
    </row>
    <row r="81" spans="1:65" s="2" customFormat="1" ht="21.75" customHeight="1">
      <c r="A81" s="32"/>
      <c r="B81" s="33"/>
      <c r="C81" s="155" t="s">
        <v>80</v>
      </c>
      <c r="D81" s="155" t="s">
        <v>123</v>
      </c>
      <c r="E81" s="156" t="s">
        <v>135</v>
      </c>
      <c r="F81" s="157" t="s">
        <v>136</v>
      </c>
      <c r="G81" s="158" t="s">
        <v>126</v>
      </c>
      <c r="H81" s="159">
        <v>48</v>
      </c>
      <c r="I81" s="160"/>
      <c r="J81" s="161">
        <f>ROUND(I81*H81,2)</f>
        <v>0</v>
      </c>
      <c r="K81" s="157" t="s">
        <v>19</v>
      </c>
      <c r="L81" s="162"/>
      <c r="M81" s="163" t="s">
        <v>19</v>
      </c>
      <c r="N81" s="164" t="s">
        <v>43</v>
      </c>
      <c r="O81" s="62"/>
      <c r="P81" s="165">
        <f>O81*H81</f>
        <v>0</v>
      </c>
      <c r="Q81" s="165">
        <v>0</v>
      </c>
      <c r="R81" s="165">
        <f>Q81*H81</f>
        <v>0</v>
      </c>
      <c r="S81" s="165">
        <v>0</v>
      </c>
      <c r="T81" s="166">
        <f>S81*H81</f>
        <v>0</v>
      </c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R81" s="167" t="s">
        <v>127</v>
      </c>
      <c r="AT81" s="167" t="s">
        <v>123</v>
      </c>
      <c r="AU81" s="167" t="s">
        <v>72</v>
      </c>
      <c r="AY81" s="15" t="s">
        <v>128</v>
      </c>
      <c r="BE81" s="168">
        <f>IF(N81="základní",J81,0)</f>
        <v>0</v>
      </c>
      <c r="BF81" s="168">
        <f>IF(N81="snížená",J81,0)</f>
        <v>0</v>
      </c>
      <c r="BG81" s="168">
        <f>IF(N81="zákl. přenesená",J81,0)</f>
        <v>0</v>
      </c>
      <c r="BH81" s="168">
        <f>IF(N81="sníž. přenesená",J81,0)</f>
        <v>0</v>
      </c>
      <c r="BI81" s="168">
        <f>IF(N81="nulová",J81,0)</f>
        <v>0</v>
      </c>
      <c r="BJ81" s="15" t="s">
        <v>80</v>
      </c>
      <c r="BK81" s="168">
        <f>ROUND(I81*H81,2)</f>
        <v>0</v>
      </c>
      <c r="BL81" s="15" t="s">
        <v>129</v>
      </c>
      <c r="BM81" s="167" t="s">
        <v>344</v>
      </c>
    </row>
    <row r="82" spans="1:65" s="2" customFormat="1" ht="16.5" customHeight="1">
      <c r="A82" s="32"/>
      <c r="B82" s="33"/>
      <c r="C82" s="155" t="s">
        <v>82</v>
      </c>
      <c r="D82" s="155" t="s">
        <v>123</v>
      </c>
      <c r="E82" s="156" t="s">
        <v>139</v>
      </c>
      <c r="F82" s="157" t="s">
        <v>140</v>
      </c>
      <c r="G82" s="158" t="s">
        <v>126</v>
      </c>
      <c r="H82" s="159">
        <v>24</v>
      </c>
      <c r="I82" s="160"/>
      <c r="J82" s="161">
        <f>ROUND(I82*H82,2)</f>
        <v>0</v>
      </c>
      <c r="K82" s="157" t="s">
        <v>19</v>
      </c>
      <c r="L82" s="162"/>
      <c r="M82" s="163" t="s">
        <v>19</v>
      </c>
      <c r="N82" s="164" t="s">
        <v>43</v>
      </c>
      <c r="O82" s="62"/>
      <c r="P82" s="165">
        <f>O82*H82</f>
        <v>0</v>
      </c>
      <c r="Q82" s="165">
        <v>0</v>
      </c>
      <c r="R82" s="165">
        <f>Q82*H82</f>
        <v>0</v>
      </c>
      <c r="S82" s="165">
        <v>0</v>
      </c>
      <c r="T82" s="166">
        <f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7" t="s">
        <v>127</v>
      </c>
      <c r="AT82" s="167" t="s">
        <v>123</v>
      </c>
      <c r="AU82" s="167" t="s">
        <v>72</v>
      </c>
      <c r="AY82" s="15" t="s">
        <v>128</v>
      </c>
      <c r="BE82" s="168">
        <f>IF(N82="základní",J82,0)</f>
        <v>0</v>
      </c>
      <c r="BF82" s="168">
        <f>IF(N82="snížená",J82,0)</f>
        <v>0</v>
      </c>
      <c r="BG82" s="168">
        <f>IF(N82="zákl. přenesená",J82,0)</f>
        <v>0</v>
      </c>
      <c r="BH82" s="168">
        <f>IF(N82="sníž. přenesená",J82,0)</f>
        <v>0</v>
      </c>
      <c r="BI82" s="168">
        <f>IF(N82="nulová",J82,0)</f>
        <v>0</v>
      </c>
      <c r="BJ82" s="15" t="s">
        <v>80</v>
      </c>
      <c r="BK82" s="168">
        <f>ROUND(I82*H82,2)</f>
        <v>0</v>
      </c>
      <c r="BL82" s="15" t="s">
        <v>129</v>
      </c>
      <c r="BM82" s="167" t="s">
        <v>345</v>
      </c>
    </row>
    <row r="83" spans="1:65" s="2" customFormat="1" ht="16.5" customHeight="1">
      <c r="A83" s="32"/>
      <c r="B83" s="33"/>
      <c r="C83" s="155" t="s">
        <v>134</v>
      </c>
      <c r="D83" s="155" t="s">
        <v>123</v>
      </c>
      <c r="E83" s="156" t="s">
        <v>142</v>
      </c>
      <c r="F83" s="157" t="s">
        <v>143</v>
      </c>
      <c r="G83" s="158" t="s">
        <v>126</v>
      </c>
      <c r="H83" s="159">
        <v>48</v>
      </c>
      <c r="I83" s="160"/>
      <c r="J83" s="161">
        <f>ROUND(I83*H83,2)</f>
        <v>0</v>
      </c>
      <c r="K83" s="157" t="s">
        <v>19</v>
      </c>
      <c r="L83" s="162"/>
      <c r="M83" s="163" t="s">
        <v>19</v>
      </c>
      <c r="N83" s="164" t="s">
        <v>43</v>
      </c>
      <c r="O83" s="62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127</v>
      </c>
      <c r="AT83" s="167" t="s">
        <v>123</v>
      </c>
      <c r="AU83" s="167" t="s">
        <v>72</v>
      </c>
      <c r="AY83" s="15" t="s">
        <v>128</v>
      </c>
      <c r="BE83" s="168">
        <f>IF(N83="základní",J83,0)</f>
        <v>0</v>
      </c>
      <c r="BF83" s="168">
        <f>IF(N83="snížená",J83,0)</f>
        <v>0</v>
      </c>
      <c r="BG83" s="168">
        <f>IF(N83="zákl. přenesená",J83,0)</f>
        <v>0</v>
      </c>
      <c r="BH83" s="168">
        <f>IF(N83="sníž. přenesená",J83,0)</f>
        <v>0</v>
      </c>
      <c r="BI83" s="168">
        <f>IF(N83="nulová",J83,0)</f>
        <v>0</v>
      </c>
      <c r="BJ83" s="15" t="s">
        <v>80</v>
      </c>
      <c r="BK83" s="168">
        <f>ROUND(I83*H83,2)</f>
        <v>0</v>
      </c>
      <c r="BL83" s="15" t="s">
        <v>129</v>
      </c>
      <c r="BM83" s="167" t="s">
        <v>346</v>
      </c>
    </row>
    <row r="84" spans="1:65" s="11" customFormat="1" ht="25.9" customHeight="1">
      <c r="B84" s="169"/>
      <c r="C84" s="170"/>
      <c r="D84" s="171" t="s">
        <v>71</v>
      </c>
      <c r="E84" s="172" t="s">
        <v>149</v>
      </c>
      <c r="F84" s="172" t="s">
        <v>150</v>
      </c>
      <c r="G84" s="170"/>
      <c r="H84" s="170"/>
      <c r="I84" s="173"/>
      <c r="J84" s="174">
        <f>BK84</f>
        <v>0</v>
      </c>
      <c r="K84" s="170"/>
      <c r="L84" s="175"/>
      <c r="M84" s="176"/>
      <c r="N84" s="177"/>
      <c r="O84" s="177"/>
      <c r="P84" s="178">
        <f>SUM(P85:P103)</f>
        <v>0</v>
      </c>
      <c r="Q84" s="177"/>
      <c r="R84" s="178">
        <f>SUM(R85:R103)</f>
        <v>0</v>
      </c>
      <c r="S84" s="177"/>
      <c r="T84" s="179">
        <f>SUM(T85:T103)</f>
        <v>0</v>
      </c>
      <c r="AR84" s="180" t="s">
        <v>129</v>
      </c>
      <c r="AT84" s="181" t="s">
        <v>71</v>
      </c>
      <c r="AU84" s="181" t="s">
        <v>72</v>
      </c>
      <c r="AY84" s="180" t="s">
        <v>128</v>
      </c>
      <c r="BK84" s="182">
        <f>SUM(BK85:BK103)</f>
        <v>0</v>
      </c>
    </row>
    <row r="85" spans="1:65" s="2" customFormat="1" ht="24.2" customHeight="1">
      <c r="A85" s="32"/>
      <c r="B85" s="33"/>
      <c r="C85" s="183" t="s">
        <v>187</v>
      </c>
      <c r="D85" s="183" t="s">
        <v>152</v>
      </c>
      <c r="E85" s="184" t="s">
        <v>347</v>
      </c>
      <c r="F85" s="185" t="s">
        <v>348</v>
      </c>
      <c r="G85" s="186" t="s">
        <v>126</v>
      </c>
      <c r="H85" s="187">
        <v>4</v>
      </c>
      <c r="I85" s="188"/>
      <c r="J85" s="189">
        <f t="shared" ref="J85:J103" si="0">ROUND(I85*H85,2)</f>
        <v>0</v>
      </c>
      <c r="K85" s="185" t="s">
        <v>19</v>
      </c>
      <c r="L85" s="37"/>
      <c r="M85" s="190" t="s">
        <v>19</v>
      </c>
      <c r="N85" s="191" t="s">
        <v>43</v>
      </c>
      <c r="O85" s="62"/>
      <c r="P85" s="165">
        <f t="shared" ref="P85:P103" si="1">O85*H85</f>
        <v>0</v>
      </c>
      <c r="Q85" s="165">
        <v>0</v>
      </c>
      <c r="R85" s="165">
        <f t="shared" ref="R85:R103" si="2">Q85*H85</f>
        <v>0</v>
      </c>
      <c r="S85" s="165">
        <v>0</v>
      </c>
      <c r="T85" s="166">
        <f t="shared" ref="T85:T103" si="3"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155</v>
      </c>
      <c r="AT85" s="167" t="s">
        <v>152</v>
      </c>
      <c r="AU85" s="167" t="s">
        <v>80</v>
      </c>
      <c r="AY85" s="15" t="s">
        <v>128</v>
      </c>
      <c r="BE85" s="168">
        <f t="shared" ref="BE85:BE103" si="4">IF(N85="základní",J85,0)</f>
        <v>0</v>
      </c>
      <c r="BF85" s="168">
        <f t="shared" ref="BF85:BF103" si="5">IF(N85="snížená",J85,0)</f>
        <v>0</v>
      </c>
      <c r="BG85" s="168">
        <f t="shared" ref="BG85:BG103" si="6">IF(N85="zákl. přenesená",J85,0)</f>
        <v>0</v>
      </c>
      <c r="BH85" s="168">
        <f t="shared" ref="BH85:BH103" si="7">IF(N85="sníž. přenesená",J85,0)</f>
        <v>0</v>
      </c>
      <c r="BI85" s="168">
        <f t="shared" ref="BI85:BI103" si="8">IF(N85="nulová",J85,0)</f>
        <v>0</v>
      </c>
      <c r="BJ85" s="15" t="s">
        <v>80</v>
      </c>
      <c r="BK85" s="168">
        <f t="shared" ref="BK85:BK103" si="9">ROUND(I85*H85,2)</f>
        <v>0</v>
      </c>
      <c r="BL85" s="15" t="s">
        <v>155</v>
      </c>
      <c r="BM85" s="167" t="s">
        <v>349</v>
      </c>
    </row>
    <row r="86" spans="1:65" s="2" customFormat="1" ht="16.5" customHeight="1">
      <c r="A86" s="32"/>
      <c r="B86" s="33"/>
      <c r="C86" s="183" t="s">
        <v>129</v>
      </c>
      <c r="D86" s="183" t="s">
        <v>152</v>
      </c>
      <c r="E86" s="184" t="s">
        <v>153</v>
      </c>
      <c r="F86" s="185" t="s">
        <v>154</v>
      </c>
      <c r="G86" s="186" t="s">
        <v>126</v>
      </c>
      <c r="H86" s="187">
        <v>264</v>
      </c>
      <c r="I86" s="188"/>
      <c r="J86" s="189">
        <f t="shared" si="0"/>
        <v>0</v>
      </c>
      <c r="K86" s="185" t="s">
        <v>19</v>
      </c>
      <c r="L86" s="37"/>
      <c r="M86" s="190" t="s">
        <v>19</v>
      </c>
      <c r="N86" s="191" t="s">
        <v>43</v>
      </c>
      <c r="O86" s="62"/>
      <c r="P86" s="165">
        <f t="shared" si="1"/>
        <v>0</v>
      </c>
      <c r="Q86" s="165">
        <v>0</v>
      </c>
      <c r="R86" s="165">
        <f t="shared" si="2"/>
        <v>0</v>
      </c>
      <c r="S86" s="165">
        <v>0</v>
      </c>
      <c r="T86" s="166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155</v>
      </c>
      <c r="AT86" s="167" t="s">
        <v>152</v>
      </c>
      <c r="AU86" s="167" t="s">
        <v>80</v>
      </c>
      <c r="AY86" s="15" t="s">
        <v>128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5" t="s">
        <v>80</v>
      </c>
      <c r="BK86" s="168">
        <f t="shared" si="9"/>
        <v>0</v>
      </c>
      <c r="BL86" s="15" t="s">
        <v>155</v>
      </c>
      <c r="BM86" s="167" t="s">
        <v>350</v>
      </c>
    </row>
    <row r="87" spans="1:65" s="2" customFormat="1" ht="21.75" customHeight="1">
      <c r="A87" s="32"/>
      <c r="B87" s="33"/>
      <c r="C87" s="183" t="s">
        <v>138</v>
      </c>
      <c r="D87" s="183" t="s">
        <v>152</v>
      </c>
      <c r="E87" s="184" t="s">
        <v>158</v>
      </c>
      <c r="F87" s="185" t="s">
        <v>159</v>
      </c>
      <c r="G87" s="186" t="s">
        <v>126</v>
      </c>
      <c r="H87" s="187">
        <v>264</v>
      </c>
      <c r="I87" s="188"/>
      <c r="J87" s="189">
        <f t="shared" si="0"/>
        <v>0</v>
      </c>
      <c r="K87" s="185" t="s">
        <v>19</v>
      </c>
      <c r="L87" s="37"/>
      <c r="M87" s="190" t="s">
        <v>19</v>
      </c>
      <c r="N87" s="191" t="s">
        <v>43</v>
      </c>
      <c r="O87" s="62"/>
      <c r="P87" s="165">
        <f t="shared" si="1"/>
        <v>0</v>
      </c>
      <c r="Q87" s="165">
        <v>0</v>
      </c>
      <c r="R87" s="165">
        <f t="shared" si="2"/>
        <v>0</v>
      </c>
      <c r="S87" s="165">
        <v>0</v>
      </c>
      <c r="T87" s="166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155</v>
      </c>
      <c r="AT87" s="167" t="s">
        <v>152</v>
      </c>
      <c r="AU87" s="167" t="s">
        <v>80</v>
      </c>
      <c r="AY87" s="15" t="s">
        <v>128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5" t="s">
        <v>80</v>
      </c>
      <c r="BK87" s="168">
        <f t="shared" si="9"/>
        <v>0</v>
      </c>
      <c r="BL87" s="15" t="s">
        <v>155</v>
      </c>
      <c r="BM87" s="167" t="s">
        <v>351</v>
      </c>
    </row>
    <row r="88" spans="1:65" s="2" customFormat="1" ht="24.2" customHeight="1">
      <c r="A88" s="32"/>
      <c r="B88" s="33"/>
      <c r="C88" s="183" t="s">
        <v>172</v>
      </c>
      <c r="D88" s="183" t="s">
        <v>152</v>
      </c>
      <c r="E88" s="184" t="s">
        <v>162</v>
      </c>
      <c r="F88" s="185" t="s">
        <v>163</v>
      </c>
      <c r="G88" s="186" t="s">
        <v>126</v>
      </c>
      <c r="H88" s="187">
        <v>48</v>
      </c>
      <c r="I88" s="188"/>
      <c r="J88" s="189">
        <f t="shared" si="0"/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 t="shared" si="1"/>
        <v>0</v>
      </c>
      <c r="Q88" s="165">
        <v>0</v>
      </c>
      <c r="R88" s="165">
        <f t="shared" si="2"/>
        <v>0</v>
      </c>
      <c r="S88" s="165">
        <v>0</v>
      </c>
      <c r="T88" s="166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155</v>
      </c>
      <c r="AT88" s="167" t="s">
        <v>152</v>
      </c>
      <c r="AU88" s="167" t="s">
        <v>80</v>
      </c>
      <c r="AY88" s="15" t="s">
        <v>128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5" t="s">
        <v>80</v>
      </c>
      <c r="BK88" s="168">
        <f t="shared" si="9"/>
        <v>0</v>
      </c>
      <c r="BL88" s="15" t="s">
        <v>155</v>
      </c>
      <c r="BM88" s="167" t="s">
        <v>352</v>
      </c>
    </row>
    <row r="89" spans="1:65" s="2" customFormat="1" ht="66.75" customHeight="1">
      <c r="A89" s="32"/>
      <c r="B89" s="33"/>
      <c r="C89" s="183" t="s">
        <v>161</v>
      </c>
      <c r="D89" s="183" t="s">
        <v>152</v>
      </c>
      <c r="E89" s="184" t="s">
        <v>165</v>
      </c>
      <c r="F89" s="185" t="s">
        <v>166</v>
      </c>
      <c r="G89" s="186" t="s">
        <v>126</v>
      </c>
      <c r="H89" s="187">
        <v>24</v>
      </c>
      <c r="I89" s="188"/>
      <c r="J89" s="189">
        <f t="shared" si="0"/>
        <v>0</v>
      </c>
      <c r="K89" s="185" t="s">
        <v>19</v>
      </c>
      <c r="L89" s="37"/>
      <c r="M89" s="190" t="s">
        <v>19</v>
      </c>
      <c r="N89" s="191" t="s">
        <v>43</v>
      </c>
      <c r="O89" s="62"/>
      <c r="P89" s="165">
        <f t="shared" si="1"/>
        <v>0</v>
      </c>
      <c r="Q89" s="165">
        <v>0</v>
      </c>
      <c r="R89" s="165">
        <f t="shared" si="2"/>
        <v>0</v>
      </c>
      <c r="S89" s="165">
        <v>0</v>
      </c>
      <c r="T89" s="166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155</v>
      </c>
      <c r="AT89" s="167" t="s">
        <v>152</v>
      </c>
      <c r="AU89" s="167" t="s">
        <v>80</v>
      </c>
      <c r="AY89" s="15" t="s">
        <v>128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5" t="s">
        <v>80</v>
      </c>
      <c r="BK89" s="168">
        <f t="shared" si="9"/>
        <v>0</v>
      </c>
      <c r="BL89" s="15" t="s">
        <v>155</v>
      </c>
      <c r="BM89" s="167" t="s">
        <v>353</v>
      </c>
    </row>
    <row r="90" spans="1:65" s="2" customFormat="1" ht="16.5" customHeight="1">
      <c r="A90" s="32"/>
      <c r="B90" s="33"/>
      <c r="C90" s="155" t="s">
        <v>127</v>
      </c>
      <c r="D90" s="155" t="s">
        <v>123</v>
      </c>
      <c r="E90" s="156" t="s">
        <v>169</v>
      </c>
      <c r="F90" s="157" t="s">
        <v>170</v>
      </c>
      <c r="G90" s="158" t="s">
        <v>126</v>
      </c>
      <c r="H90" s="159">
        <v>22</v>
      </c>
      <c r="I90" s="160"/>
      <c r="J90" s="161">
        <f t="shared" si="0"/>
        <v>0</v>
      </c>
      <c r="K90" s="157" t="s">
        <v>19</v>
      </c>
      <c r="L90" s="162"/>
      <c r="M90" s="163" t="s">
        <v>19</v>
      </c>
      <c r="N90" s="164" t="s">
        <v>43</v>
      </c>
      <c r="O90" s="62"/>
      <c r="P90" s="165">
        <f t="shared" si="1"/>
        <v>0</v>
      </c>
      <c r="Q90" s="165">
        <v>0</v>
      </c>
      <c r="R90" s="165">
        <f t="shared" si="2"/>
        <v>0</v>
      </c>
      <c r="S90" s="165">
        <v>0</v>
      </c>
      <c r="T90" s="166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155</v>
      </c>
      <c r="AT90" s="167" t="s">
        <v>123</v>
      </c>
      <c r="AU90" s="167" t="s">
        <v>80</v>
      </c>
      <c r="AY90" s="15" t="s">
        <v>128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5" t="s">
        <v>80</v>
      </c>
      <c r="BK90" s="168">
        <f t="shared" si="9"/>
        <v>0</v>
      </c>
      <c r="BL90" s="15" t="s">
        <v>155</v>
      </c>
      <c r="BM90" s="167" t="s">
        <v>354</v>
      </c>
    </row>
    <row r="91" spans="1:65" s="2" customFormat="1" ht="16.5" customHeight="1">
      <c r="A91" s="32"/>
      <c r="B91" s="33"/>
      <c r="C91" s="183" t="s">
        <v>145</v>
      </c>
      <c r="D91" s="183" t="s">
        <v>152</v>
      </c>
      <c r="E91" s="184" t="s">
        <v>173</v>
      </c>
      <c r="F91" s="185" t="s">
        <v>174</v>
      </c>
      <c r="G91" s="186" t="s">
        <v>126</v>
      </c>
      <c r="H91" s="187">
        <v>48</v>
      </c>
      <c r="I91" s="188"/>
      <c r="J91" s="189">
        <f t="shared" si="0"/>
        <v>0</v>
      </c>
      <c r="K91" s="185" t="s">
        <v>19</v>
      </c>
      <c r="L91" s="37"/>
      <c r="M91" s="190" t="s">
        <v>19</v>
      </c>
      <c r="N91" s="191" t="s">
        <v>43</v>
      </c>
      <c r="O91" s="62"/>
      <c r="P91" s="165">
        <f t="shared" si="1"/>
        <v>0</v>
      </c>
      <c r="Q91" s="165">
        <v>0</v>
      </c>
      <c r="R91" s="165">
        <f t="shared" si="2"/>
        <v>0</v>
      </c>
      <c r="S91" s="165">
        <v>0</v>
      </c>
      <c r="T91" s="166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155</v>
      </c>
      <c r="AT91" s="167" t="s">
        <v>152</v>
      </c>
      <c r="AU91" s="167" t="s">
        <v>80</v>
      </c>
      <c r="AY91" s="15" t="s">
        <v>128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5" t="s">
        <v>80</v>
      </c>
      <c r="BK91" s="168">
        <f t="shared" si="9"/>
        <v>0</v>
      </c>
      <c r="BL91" s="15" t="s">
        <v>155</v>
      </c>
      <c r="BM91" s="167" t="s">
        <v>355</v>
      </c>
    </row>
    <row r="92" spans="1:65" s="2" customFormat="1" ht="24.2" customHeight="1">
      <c r="A92" s="32"/>
      <c r="B92" s="33"/>
      <c r="C92" s="183" t="s">
        <v>151</v>
      </c>
      <c r="D92" s="183" t="s">
        <v>152</v>
      </c>
      <c r="E92" s="184" t="s">
        <v>177</v>
      </c>
      <c r="F92" s="185" t="s">
        <v>178</v>
      </c>
      <c r="G92" s="186" t="s">
        <v>126</v>
      </c>
      <c r="H92" s="187">
        <v>22</v>
      </c>
      <c r="I92" s="188"/>
      <c r="J92" s="189">
        <f t="shared" si="0"/>
        <v>0</v>
      </c>
      <c r="K92" s="185" t="s">
        <v>19</v>
      </c>
      <c r="L92" s="37"/>
      <c r="M92" s="190" t="s">
        <v>19</v>
      </c>
      <c r="N92" s="191" t="s">
        <v>43</v>
      </c>
      <c r="O92" s="62"/>
      <c r="P92" s="165">
        <f t="shared" si="1"/>
        <v>0</v>
      </c>
      <c r="Q92" s="165">
        <v>0</v>
      </c>
      <c r="R92" s="165">
        <f t="shared" si="2"/>
        <v>0</v>
      </c>
      <c r="S92" s="165">
        <v>0</v>
      </c>
      <c r="T92" s="166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155</v>
      </c>
      <c r="AT92" s="167" t="s">
        <v>152</v>
      </c>
      <c r="AU92" s="167" t="s">
        <v>80</v>
      </c>
      <c r="AY92" s="15" t="s">
        <v>128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5" t="s">
        <v>80</v>
      </c>
      <c r="BK92" s="168">
        <f t="shared" si="9"/>
        <v>0</v>
      </c>
      <c r="BL92" s="15" t="s">
        <v>155</v>
      </c>
      <c r="BM92" s="167" t="s">
        <v>356</v>
      </c>
    </row>
    <row r="93" spans="1:65" s="2" customFormat="1" ht="24.2" customHeight="1">
      <c r="A93" s="32"/>
      <c r="B93" s="33"/>
      <c r="C93" s="183" t="s">
        <v>199</v>
      </c>
      <c r="D93" s="183" t="s">
        <v>152</v>
      </c>
      <c r="E93" s="184" t="s">
        <v>357</v>
      </c>
      <c r="F93" s="185" t="s">
        <v>358</v>
      </c>
      <c r="G93" s="186" t="s">
        <v>126</v>
      </c>
      <c r="H93" s="187">
        <v>4</v>
      </c>
      <c r="I93" s="188"/>
      <c r="J93" s="189">
        <f t="shared" si="0"/>
        <v>0</v>
      </c>
      <c r="K93" s="185" t="s">
        <v>19</v>
      </c>
      <c r="L93" s="37"/>
      <c r="M93" s="190" t="s">
        <v>19</v>
      </c>
      <c r="N93" s="191" t="s">
        <v>43</v>
      </c>
      <c r="O93" s="62"/>
      <c r="P93" s="165">
        <f t="shared" si="1"/>
        <v>0</v>
      </c>
      <c r="Q93" s="165">
        <v>0</v>
      </c>
      <c r="R93" s="165">
        <f t="shared" si="2"/>
        <v>0</v>
      </c>
      <c r="S93" s="165">
        <v>0</v>
      </c>
      <c r="T93" s="166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155</v>
      </c>
      <c r="AT93" s="167" t="s">
        <v>152</v>
      </c>
      <c r="AU93" s="167" t="s">
        <v>80</v>
      </c>
      <c r="AY93" s="15" t="s">
        <v>128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5" t="s">
        <v>80</v>
      </c>
      <c r="BK93" s="168">
        <f t="shared" si="9"/>
        <v>0</v>
      </c>
      <c r="BL93" s="15" t="s">
        <v>155</v>
      </c>
      <c r="BM93" s="167" t="s">
        <v>359</v>
      </c>
    </row>
    <row r="94" spans="1:65" s="2" customFormat="1" ht="16.5" customHeight="1">
      <c r="A94" s="32"/>
      <c r="B94" s="33"/>
      <c r="C94" s="183" t="s">
        <v>157</v>
      </c>
      <c r="D94" s="183" t="s">
        <v>152</v>
      </c>
      <c r="E94" s="184" t="s">
        <v>184</v>
      </c>
      <c r="F94" s="185" t="s">
        <v>185</v>
      </c>
      <c r="G94" s="186" t="s">
        <v>126</v>
      </c>
      <c r="H94" s="187">
        <v>1</v>
      </c>
      <c r="I94" s="188"/>
      <c r="J94" s="189">
        <f t="shared" si="0"/>
        <v>0</v>
      </c>
      <c r="K94" s="185" t="s">
        <v>19</v>
      </c>
      <c r="L94" s="37"/>
      <c r="M94" s="190" t="s">
        <v>19</v>
      </c>
      <c r="N94" s="191" t="s">
        <v>43</v>
      </c>
      <c r="O94" s="62"/>
      <c r="P94" s="165">
        <f t="shared" si="1"/>
        <v>0</v>
      </c>
      <c r="Q94" s="165">
        <v>0</v>
      </c>
      <c r="R94" s="165">
        <f t="shared" si="2"/>
        <v>0</v>
      </c>
      <c r="S94" s="165">
        <v>0</v>
      </c>
      <c r="T94" s="166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155</v>
      </c>
      <c r="AT94" s="167" t="s">
        <v>152</v>
      </c>
      <c r="AU94" s="167" t="s">
        <v>80</v>
      </c>
      <c r="AY94" s="15" t="s">
        <v>128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5" t="s">
        <v>80</v>
      </c>
      <c r="BK94" s="168">
        <f t="shared" si="9"/>
        <v>0</v>
      </c>
      <c r="BL94" s="15" t="s">
        <v>155</v>
      </c>
      <c r="BM94" s="167" t="s">
        <v>360</v>
      </c>
    </row>
    <row r="95" spans="1:65" s="2" customFormat="1" ht="24.2" customHeight="1">
      <c r="A95" s="32"/>
      <c r="B95" s="33"/>
      <c r="C95" s="183" t="s">
        <v>205</v>
      </c>
      <c r="D95" s="183" t="s">
        <v>152</v>
      </c>
      <c r="E95" s="184" t="s">
        <v>361</v>
      </c>
      <c r="F95" s="185" t="s">
        <v>362</v>
      </c>
      <c r="G95" s="186" t="s">
        <v>126</v>
      </c>
      <c r="H95" s="187">
        <v>4</v>
      </c>
      <c r="I95" s="188"/>
      <c r="J95" s="189">
        <f t="shared" si="0"/>
        <v>0</v>
      </c>
      <c r="K95" s="185" t="s">
        <v>19</v>
      </c>
      <c r="L95" s="37"/>
      <c r="M95" s="190" t="s">
        <v>19</v>
      </c>
      <c r="N95" s="191" t="s">
        <v>43</v>
      </c>
      <c r="O95" s="62"/>
      <c r="P95" s="165">
        <f t="shared" si="1"/>
        <v>0</v>
      </c>
      <c r="Q95" s="165">
        <v>0</v>
      </c>
      <c r="R95" s="165">
        <f t="shared" si="2"/>
        <v>0</v>
      </c>
      <c r="S95" s="165">
        <v>0</v>
      </c>
      <c r="T95" s="16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155</v>
      </c>
      <c r="AT95" s="167" t="s">
        <v>152</v>
      </c>
      <c r="AU95" s="167" t="s">
        <v>80</v>
      </c>
      <c r="AY95" s="15" t="s">
        <v>128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5" t="s">
        <v>80</v>
      </c>
      <c r="BK95" s="168">
        <f t="shared" si="9"/>
        <v>0</v>
      </c>
      <c r="BL95" s="15" t="s">
        <v>155</v>
      </c>
      <c r="BM95" s="167" t="s">
        <v>363</v>
      </c>
    </row>
    <row r="96" spans="1:65" s="2" customFormat="1" ht="62.65" customHeight="1">
      <c r="A96" s="32"/>
      <c r="B96" s="33"/>
      <c r="C96" s="183" t="s">
        <v>168</v>
      </c>
      <c r="D96" s="183" t="s">
        <v>152</v>
      </c>
      <c r="E96" s="184" t="s">
        <v>188</v>
      </c>
      <c r="F96" s="185" t="s">
        <v>189</v>
      </c>
      <c r="G96" s="186" t="s">
        <v>126</v>
      </c>
      <c r="H96" s="187">
        <v>36</v>
      </c>
      <c r="I96" s="188"/>
      <c r="J96" s="189">
        <f t="shared" si="0"/>
        <v>0</v>
      </c>
      <c r="K96" s="185" t="s">
        <v>19</v>
      </c>
      <c r="L96" s="37"/>
      <c r="M96" s="190" t="s">
        <v>19</v>
      </c>
      <c r="N96" s="191" t="s">
        <v>43</v>
      </c>
      <c r="O96" s="62"/>
      <c r="P96" s="165">
        <f t="shared" si="1"/>
        <v>0</v>
      </c>
      <c r="Q96" s="165">
        <v>0</v>
      </c>
      <c r="R96" s="165">
        <f t="shared" si="2"/>
        <v>0</v>
      </c>
      <c r="S96" s="165">
        <v>0</v>
      </c>
      <c r="T96" s="166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155</v>
      </c>
      <c r="AT96" s="167" t="s">
        <v>152</v>
      </c>
      <c r="AU96" s="167" t="s">
        <v>80</v>
      </c>
      <c r="AY96" s="15" t="s">
        <v>128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5" t="s">
        <v>80</v>
      </c>
      <c r="BK96" s="168">
        <f t="shared" si="9"/>
        <v>0</v>
      </c>
      <c r="BL96" s="15" t="s">
        <v>155</v>
      </c>
      <c r="BM96" s="167" t="s">
        <v>364</v>
      </c>
    </row>
    <row r="97" spans="1:65" s="2" customFormat="1" ht="16.5" customHeight="1">
      <c r="A97" s="32"/>
      <c r="B97" s="33"/>
      <c r="C97" s="155" t="s">
        <v>212</v>
      </c>
      <c r="D97" s="155" t="s">
        <v>123</v>
      </c>
      <c r="E97" s="156" t="s">
        <v>365</v>
      </c>
      <c r="F97" s="157" t="s">
        <v>366</v>
      </c>
      <c r="G97" s="158" t="s">
        <v>126</v>
      </c>
      <c r="H97" s="159">
        <v>22</v>
      </c>
      <c r="I97" s="160"/>
      <c r="J97" s="161">
        <f t="shared" si="0"/>
        <v>0</v>
      </c>
      <c r="K97" s="157" t="s">
        <v>19</v>
      </c>
      <c r="L97" s="162"/>
      <c r="M97" s="163" t="s">
        <v>19</v>
      </c>
      <c r="N97" s="164" t="s">
        <v>43</v>
      </c>
      <c r="O97" s="62"/>
      <c r="P97" s="165">
        <f t="shared" si="1"/>
        <v>0</v>
      </c>
      <c r="Q97" s="165">
        <v>0</v>
      </c>
      <c r="R97" s="165">
        <f t="shared" si="2"/>
        <v>0</v>
      </c>
      <c r="S97" s="165">
        <v>0</v>
      </c>
      <c r="T97" s="166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155</v>
      </c>
      <c r="AT97" s="167" t="s">
        <v>123</v>
      </c>
      <c r="AU97" s="167" t="s">
        <v>80</v>
      </c>
      <c r="AY97" s="15" t="s">
        <v>128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5" t="s">
        <v>80</v>
      </c>
      <c r="BK97" s="168">
        <f t="shared" si="9"/>
        <v>0</v>
      </c>
      <c r="BL97" s="15" t="s">
        <v>155</v>
      </c>
      <c r="BM97" s="167" t="s">
        <v>367</v>
      </c>
    </row>
    <row r="98" spans="1:65" s="2" customFormat="1" ht="62.65" customHeight="1">
      <c r="A98" s="32"/>
      <c r="B98" s="33"/>
      <c r="C98" s="183" t="s">
        <v>7</v>
      </c>
      <c r="D98" s="183" t="s">
        <v>152</v>
      </c>
      <c r="E98" s="184" t="s">
        <v>368</v>
      </c>
      <c r="F98" s="185" t="s">
        <v>369</v>
      </c>
      <c r="G98" s="186" t="s">
        <v>126</v>
      </c>
      <c r="H98" s="187">
        <v>4</v>
      </c>
      <c r="I98" s="188"/>
      <c r="J98" s="189">
        <f t="shared" si="0"/>
        <v>0</v>
      </c>
      <c r="K98" s="185" t="s">
        <v>19</v>
      </c>
      <c r="L98" s="37"/>
      <c r="M98" s="190" t="s">
        <v>19</v>
      </c>
      <c r="N98" s="191" t="s">
        <v>43</v>
      </c>
      <c r="O98" s="62"/>
      <c r="P98" s="165">
        <f t="shared" si="1"/>
        <v>0</v>
      </c>
      <c r="Q98" s="165">
        <v>0</v>
      </c>
      <c r="R98" s="165">
        <f t="shared" si="2"/>
        <v>0</v>
      </c>
      <c r="S98" s="165">
        <v>0</v>
      </c>
      <c r="T98" s="166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155</v>
      </c>
      <c r="AT98" s="167" t="s">
        <v>152</v>
      </c>
      <c r="AU98" s="167" t="s">
        <v>80</v>
      </c>
      <c r="AY98" s="15" t="s">
        <v>128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5" t="s">
        <v>80</v>
      </c>
      <c r="BK98" s="168">
        <f t="shared" si="9"/>
        <v>0</v>
      </c>
      <c r="BL98" s="15" t="s">
        <v>155</v>
      </c>
      <c r="BM98" s="167" t="s">
        <v>370</v>
      </c>
    </row>
    <row r="99" spans="1:65" s="2" customFormat="1" ht="24.2" customHeight="1">
      <c r="A99" s="32"/>
      <c r="B99" s="33"/>
      <c r="C99" s="183" t="s">
        <v>180</v>
      </c>
      <c r="D99" s="183" t="s">
        <v>152</v>
      </c>
      <c r="E99" s="184" t="s">
        <v>192</v>
      </c>
      <c r="F99" s="185" t="s">
        <v>193</v>
      </c>
      <c r="G99" s="186" t="s">
        <v>126</v>
      </c>
      <c r="H99" s="187">
        <v>2</v>
      </c>
      <c r="I99" s="188"/>
      <c r="J99" s="189">
        <f t="shared" si="0"/>
        <v>0</v>
      </c>
      <c r="K99" s="185" t="s">
        <v>19</v>
      </c>
      <c r="L99" s="37"/>
      <c r="M99" s="190" t="s">
        <v>19</v>
      </c>
      <c r="N99" s="191" t="s">
        <v>43</v>
      </c>
      <c r="O99" s="62"/>
      <c r="P99" s="165">
        <f t="shared" si="1"/>
        <v>0</v>
      </c>
      <c r="Q99" s="165">
        <v>0</v>
      </c>
      <c r="R99" s="165">
        <f t="shared" si="2"/>
        <v>0</v>
      </c>
      <c r="S99" s="165">
        <v>0</v>
      </c>
      <c r="T99" s="166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155</v>
      </c>
      <c r="AT99" s="167" t="s">
        <v>152</v>
      </c>
      <c r="AU99" s="167" t="s">
        <v>80</v>
      </c>
      <c r="AY99" s="15" t="s">
        <v>128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5" t="s">
        <v>80</v>
      </c>
      <c r="BK99" s="168">
        <f t="shared" si="9"/>
        <v>0</v>
      </c>
      <c r="BL99" s="15" t="s">
        <v>155</v>
      </c>
      <c r="BM99" s="167" t="s">
        <v>371</v>
      </c>
    </row>
    <row r="100" spans="1:65" s="2" customFormat="1" ht="24.2" customHeight="1">
      <c r="A100" s="32"/>
      <c r="B100" s="33"/>
      <c r="C100" s="155" t="s">
        <v>176</v>
      </c>
      <c r="D100" s="155" t="s">
        <v>123</v>
      </c>
      <c r="E100" s="156" t="s">
        <v>131</v>
      </c>
      <c r="F100" s="157" t="s">
        <v>132</v>
      </c>
      <c r="G100" s="158" t="s">
        <v>126</v>
      </c>
      <c r="H100" s="159">
        <v>18</v>
      </c>
      <c r="I100" s="160"/>
      <c r="J100" s="161">
        <f t="shared" si="0"/>
        <v>0</v>
      </c>
      <c r="K100" s="157" t="s">
        <v>19</v>
      </c>
      <c r="L100" s="162"/>
      <c r="M100" s="163" t="s">
        <v>19</v>
      </c>
      <c r="N100" s="164" t="s">
        <v>43</v>
      </c>
      <c r="O100" s="62"/>
      <c r="P100" s="165">
        <f t="shared" si="1"/>
        <v>0</v>
      </c>
      <c r="Q100" s="165">
        <v>0</v>
      </c>
      <c r="R100" s="165">
        <f t="shared" si="2"/>
        <v>0</v>
      </c>
      <c r="S100" s="165">
        <v>0</v>
      </c>
      <c r="T100" s="166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7" t="s">
        <v>155</v>
      </c>
      <c r="AT100" s="167" t="s">
        <v>123</v>
      </c>
      <c r="AU100" s="167" t="s">
        <v>80</v>
      </c>
      <c r="AY100" s="15" t="s">
        <v>128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5" t="s">
        <v>80</v>
      </c>
      <c r="BK100" s="168">
        <f t="shared" si="9"/>
        <v>0</v>
      </c>
      <c r="BL100" s="15" t="s">
        <v>155</v>
      </c>
      <c r="BM100" s="167" t="s">
        <v>372</v>
      </c>
    </row>
    <row r="101" spans="1:65" s="2" customFormat="1" ht="44.25" customHeight="1">
      <c r="A101" s="32"/>
      <c r="B101" s="33"/>
      <c r="C101" s="183" t="s">
        <v>8</v>
      </c>
      <c r="D101" s="183" t="s">
        <v>152</v>
      </c>
      <c r="E101" s="184" t="s">
        <v>196</v>
      </c>
      <c r="F101" s="185" t="s">
        <v>197</v>
      </c>
      <c r="G101" s="186" t="s">
        <v>126</v>
      </c>
      <c r="H101" s="187">
        <v>2</v>
      </c>
      <c r="I101" s="188"/>
      <c r="J101" s="189">
        <f t="shared" si="0"/>
        <v>0</v>
      </c>
      <c r="K101" s="185" t="s">
        <v>19</v>
      </c>
      <c r="L101" s="37"/>
      <c r="M101" s="190" t="s">
        <v>19</v>
      </c>
      <c r="N101" s="191" t="s">
        <v>43</v>
      </c>
      <c r="O101" s="62"/>
      <c r="P101" s="165">
        <f t="shared" si="1"/>
        <v>0</v>
      </c>
      <c r="Q101" s="165">
        <v>0</v>
      </c>
      <c r="R101" s="165">
        <f t="shared" si="2"/>
        <v>0</v>
      </c>
      <c r="S101" s="165">
        <v>0</v>
      </c>
      <c r="T101" s="166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155</v>
      </c>
      <c r="AT101" s="167" t="s">
        <v>152</v>
      </c>
      <c r="AU101" s="167" t="s">
        <v>80</v>
      </c>
      <c r="AY101" s="15" t="s">
        <v>128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5" t="s">
        <v>80</v>
      </c>
      <c r="BK101" s="168">
        <f t="shared" si="9"/>
        <v>0</v>
      </c>
      <c r="BL101" s="15" t="s">
        <v>155</v>
      </c>
      <c r="BM101" s="167" t="s">
        <v>373</v>
      </c>
    </row>
    <row r="102" spans="1:65" s="2" customFormat="1" ht="24.2" customHeight="1">
      <c r="A102" s="32"/>
      <c r="B102" s="33"/>
      <c r="C102" s="155" t="s">
        <v>191</v>
      </c>
      <c r="D102" s="155" t="s">
        <v>123</v>
      </c>
      <c r="E102" s="156" t="s">
        <v>124</v>
      </c>
      <c r="F102" s="157" t="s">
        <v>125</v>
      </c>
      <c r="G102" s="158" t="s">
        <v>126</v>
      </c>
      <c r="H102" s="159">
        <v>6</v>
      </c>
      <c r="I102" s="160"/>
      <c r="J102" s="161">
        <f t="shared" si="0"/>
        <v>0</v>
      </c>
      <c r="K102" s="157" t="s">
        <v>19</v>
      </c>
      <c r="L102" s="162"/>
      <c r="M102" s="163" t="s">
        <v>19</v>
      </c>
      <c r="N102" s="164" t="s">
        <v>43</v>
      </c>
      <c r="O102" s="62"/>
      <c r="P102" s="165">
        <f t="shared" si="1"/>
        <v>0</v>
      </c>
      <c r="Q102" s="165">
        <v>0</v>
      </c>
      <c r="R102" s="165">
        <f t="shared" si="2"/>
        <v>0</v>
      </c>
      <c r="S102" s="165">
        <v>0</v>
      </c>
      <c r="T102" s="166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155</v>
      </c>
      <c r="AT102" s="167" t="s">
        <v>123</v>
      </c>
      <c r="AU102" s="167" t="s">
        <v>80</v>
      </c>
      <c r="AY102" s="15" t="s">
        <v>128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5" t="s">
        <v>80</v>
      </c>
      <c r="BK102" s="168">
        <f t="shared" si="9"/>
        <v>0</v>
      </c>
      <c r="BL102" s="15" t="s">
        <v>155</v>
      </c>
      <c r="BM102" s="167" t="s">
        <v>374</v>
      </c>
    </row>
    <row r="103" spans="1:65" s="2" customFormat="1" ht="16.5" customHeight="1">
      <c r="A103" s="32"/>
      <c r="B103" s="33"/>
      <c r="C103" s="155" t="s">
        <v>195</v>
      </c>
      <c r="D103" s="155" t="s">
        <v>123</v>
      </c>
      <c r="E103" s="156" t="s">
        <v>375</v>
      </c>
      <c r="F103" s="157" t="s">
        <v>376</v>
      </c>
      <c r="G103" s="158" t="s">
        <v>126</v>
      </c>
      <c r="H103" s="159">
        <v>4</v>
      </c>
      <c r="I103" s="160"/>
      <c r="J103" s="161">
        <f t="shared" si="0"/>
        <v>0</v>
      </c>
      <c r="K103" s="157" t="s">
        <v>19</v>
      </c>
      <c r="L103" s="162"/>
      <c r="M103" s="202" t="s">
        <v>19</v>
      </c>
      <c r="N103" s="203" t="s">
        <v>43</v>
      </c>
      <c r="O103" s="199"/>
      <c r="P103" s="200">
        <f t="shared" si="1"/>
        <v>0</v>
      </c>
      <c r="Q103" s="200">
        <v>0</v>
      </c>
      <c r="R103" s="200">
        <f t="shared" si="2"/>
        <v>0</v>
      </c>
      <c r="S103" s="200">
        <v>0</v>
      </c>
      <c r="T103" s="201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155</v>
      </c>
      <c r="AT103" s="167" t="s">
        <v>123</v>
      </c>
      <c r="AU103" s="167" t="s">
        <v>80</v>
      </c>
      <c r="AY103" s="15" t="s">
        <v>128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5" t="s">
        <v>80</v>
      </c>
      <c r="BK103" s="168">
        <f t="shared" si="9"/>
        <v>0</v>
      </c>
      <c r="BL103" s="15" t="s">
        <v>155</v>
      </c>
      <c r="BM103" s="167" t="s">
        <v>377</v>
      </c>
    </row>
    <row r="104" spans="1:65" s="2" customFormat="1" ht="6.95" customHeight="1">
      <c r="A104" s="32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7"/>
      <c r="M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</sheetData>
  <sheetProtection algorithmName="SHA-512" hashValue="IthsbjCsMYGBlGD6mbDB29t8CIHLCKq1LF77ZxpmWum2EF3A0b3E4QFycql1rdHyNGTU7Fzcv3iYZtNOdkinBA==" saltValue="PCkmy+SvByVrzdKfn2nWu6VHIrNPZIvHuf+zyZX4fdNKs/CH7U1+/CHVTPPwFLm0lprOtH5DvRv1MxF3aEhvHg==" spinCount="100000" sheet="1" objects="1" scenarios="1" formatColumns="0" formatRows="0" autoFilter="0"/>
  <autoFilter ref="C79:K103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94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103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378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32</v>
      </c>
      <c r="G12" s="32"/>
      <c r="H12" s="32"/>
      <c r="I12" s="110" t="s">
        <v>23</v>
      </c>
      <c r="J12" s="112" t="str">
        <f>'Rekapitulace stavby'!AN8</f>
        <v>30. 6. 2022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">
        <v>19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">
        <v>32</v>
      </c>
      <c r="F15" s="32"/>
      <c r="G15" s="32"/>
      <c r="H15" s="32"/>
      <c r="I15" s="110" t="s">
        <v>28</v>
      </c>
      <c r="J15" s="101" t="s">
        <v>19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26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stavby'!E14</f>
        <v>Vyplň údaj</v>
      </c>
      <c r="F18" s="342"/>
      <c r="G18" s="342"/>
      <c r="H18" s="342"/>
      <c r="I18" s="110" t="s">
        <v>28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26</v>
      </c>
      <c r="J20" s="101" t="s">
        <v>19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">
        <v>32</v>
      </c>
      <c r="F21" s="32"/>
      <c r="G21" s="32"/>
      <c r="H21" s="32"/>
      <c r="I21" s="110" t="s">
        <v>28</v>
      </c>
      <c r="J21" s="101" t="s">
        <v>19</v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26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32</v>
      </c>
      <c r="F24" s="32"/>
      <c r="G24" s="32"/>
      <c r="H24" s="32"/>
      <c r="I24" s="110" t="s">
        <v>28</v>
      </c>
      <c r="J24" s="101" t="s">
        <v>19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ROUND(J80,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ROUND((SUM(BE80:BE111)),  2)</f>
        <v>0</v>
      </c>
      <c r="G33" s="32"/>
      <c r="H33" s="32"/>
      <c r="I33" s="122">
        <v>0.21</v>
      </c>
      <c r="J33" s="121">
        <f>ROUND(((SUM(BE80:BE111))*I33),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ROUND((SUM(BF80:BF111)),  2)</f>
        <v>0</v>
      </c>
      <c r="G34" s="32"/>
      <c r="H34" s="32"/>
      <c r="I34" s="122">
        <v>0.15</v>
      </c>
      <c r="J34" s="121">
        <f>ROUND(((SUM(BF80:BF111))*I34),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ROUND((SUM(BG80:BG111)),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ROUND((SUM(BH80:BH111)),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ROUND((SUM(BI80:BI111)),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Oprava zabezpečovacího zařízení na trati Česká Třebová - Kolín(mimo)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103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PS 05 - PZS Slovany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30. 6. 2022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106</v>
      </c>
      <c r="D57" s="135"/>
      <c r="E57" s="135"/>
      <c r="F57" s="135"/>
      <c r="G57" s="135"/>
      <c r="H57" s="135"/>
      <c r="I57" s="135"/>
      <c r="J57" s="136" t="s">
        <v>107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70</v>
      </c>
      <c r="D59" s="34"/>
      <c r="E59" s="34"/>
      <c r="F59" s="34"/>
      <c r="G59" s="34"/>
      <c r="H59" s="34"/>
      <c r="I59" s="34"/>
      <c r="J59" s="75">
        <f>J80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108</v>
      </c>
    </row>
    <row r="60" spans="1:47" s="9" customFormat="1" ht="24.95" customHeight="1">
      <c r="B60" s="138"/>
      <c r="C60" s="139"/>
      <c r="D60" s="140" t="s">
        <v>109</v>
      </c>
      <c r="E60" s="141"/>
      <c r="F60" s="141"/>
      <c r="G60" s="141"/>
      <c r="H60" s="141"/>
      <c r="I60" s="141"/>
      <c r="J60" s="142">
        <f>J81</f>
        <v>0</v>
      </c>
      <c r="K60" s="139"/>
      <c r="L60" s="143"/>
    </row>
    <row r="61" spans="1:47" s="2" customFormat="1" ht="21.75" customHeight="1">
      <c r="A61" s="32"/>
      <c r="B61" s="33"/>
      <c r="C61" s="34"/>
      <c r="D61" s="34"/>
      <c r="E61" s="34"/>
      <c r="F61" s="34"/>
      <c r="G61" s="34"/>
      <c r="H61" s="34"/>
      <c r="I61" s="34"/>
      <c r="J61" s="34"/>
      <c r="K61" s="34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6.95" customHeight="1">
      <c r="A62" s="32"/>
      <c r="B62" s="45"/>
      <c r="C62" s="46"/>
      <c r="D62" s="46"/>
      <c r="E62" s="46"/>
      <c r="F62" s="46"/>
      <c r="G62" s="46"/>
      <c r="H62" s="46"/>
      <c r="I62" s="46"/>
      <c r="J62" s="46"/>
      <c r="K62" s="46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6" spans="1:63" s="2" customFormat="1" ht="6.95" customHeight="1">
      <c r="A66" s="32"/>
      <c r="B66" s="47"/>
      <c r="C66" s="48"/>
      <c r="D66" s="48"/>
      <c r="E66" s="48"/>
      <c r="F66" s="48"/>
      <c r="G66" s="48"/>
      <c r="H66" s="48"/>
      <c r="I66" s="48"/>
      <c r="J66" s="48"/>
      <c r="K66" s="48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63" s="2" customFormat="1" ht="24.95" customHeight="1">
      <c r="A67" s="32"/>
      <c r="B67" s="33"/>
      <c r="C67" s="21" t="s">
        <v>110</v>
      </c>
      <c r="D67" s="34"/>
      <c r="E67" s="34"/>
      <c r="F67" s="34"/>
      <c r="G67" s="34"/>
      <c r="H67" s="34"/>
      <c r="I67" s="34"/>
      <c r="J67" s="34"/>
      <c r="K67" s="34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68" spans="1:63" s="2" customFormat="1" ht="6.95" customHeight="1">
      <c r="A68" s="32"/>
      <c r="B68" s="33"/>
      <c r="C68" s="34"/>
      <c r="D68" s="34"/>
      <c r="E68" s="34"/>
      <c r="F68" s="34"/>
      <c r="G68" s="34"/>
      <c r="H68" s="34"/>
      <c r="I68" s="34"/>
      <c r="J68" s="34"/>
      <c r="K68" s="34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63" s="2" customFormat="1" ht="12" customHeight="1">
      <c r="A69" s="32"/>
      <c r="B69" s="33"/>
      <c r="C69" s="27" t="s">
        <v>16</v>
      </c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63" s="2" customFormat="1" ht="16.5" customHeight="1">
      <c r="A70" s="32"/>
      <c r="B70" s="33"/>
      <c r="C70" s="34"/>
      <c r="D70" s="34"/>
      <c r="E70" s="344" t="str">
        <f>E7</f>
        <v>Oprava zabezpečovacího zařízení na trati Česká Třebová - Kolín(mimo)</v>
      </c>
      <c r="F70" s="345"/>
      <c r="G70" s="345"/>
      <c r="H70" s="345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63" s="2" customFormat="1" ht="12" customHeight="1">
      <c r="A71" s="32"/>
      <c r="B71" s="33"/>
      <c r="C71" s="27" t="s">
        <v>103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63" s="2" customFormat="1" ht="16.5" customHeight="1">
      <c r="A72" s="32"/>
      <c r="B72" s="33"/>
      <c r="C72" s="34"/>
      <c r="D72" s="34"/>
      <c r="E72" s="293" t="str">
        <f>E9</f>
        <v>PS 05 - PZS Slovany</v>
      </c>
      <c r="F72" s="346"/>
      <c r="G72" s="346"/>
      <c r="H72" s="346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63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63" s="2" customFormat="1" ht="12" customHeight="1">
      <c r="A74" s="32"/>
      <c r="B74" s="33"/>
      <c r="C74" s="27" t="s">
        <v>21</v>
      </c>
      <c r="D74" s="34"/>
      <c r="E74" s="34"/>
      <c r="F74" s="25" t="str">
        <f>F12</f>
        <v xml:space="preserve"> </v>
      </c>
      <c r="G74" s="34"/>
      <c r="H74" s="34"/>
      <c r="I74" s="27" t="s">
        <v>23</v>
      </c>
      <c r="J74" s="57" t="str">
        <f>IF(J12="","",J12)</f>
        <v>30. 6. 2022</v>
      </c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63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63" s="2" customFormat="1" ht="15.2" customHeight="1">
      <c r="A76" s="32"/>
      <c r="B76" s="33"/>
      <c r="C76" s="27" t="s">
        <v>25</v>
      </c>
      <c r="D76" s="34"/>
      <c r="E76" s="34"/>
      <c r="F76" s="25" t="str">
        <f>E15</f>
        <v xml:space="preserve"> </v>
      </c>
      <c r="G76" s="34"/>
      <c r="H76" s="34"/>
      <c r="I76" s="27" t="s">
        <v>31</v>
      </c>
      <c r="J76" s="30" t="str">
        <f>E21</f>
        <v xml:space="preserve"> 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63" s="2" customFormat="1" ht="15.2" customHeight="1">
      <c r="A77" s="32"/>
      <c r="B77" s="33"/>
      <c r="C77" s="27" t="s">
        <v>29</v>
      </c>
      <c r="D77" s="34"/>
      <c r="E77" s="34"/>
      <c r="F77" s="25" t="str">
        <f>IF(E18="","",E18)</f>
        <v>Vyplň údaj</v>
      </c>
      <c r="G77" s="34"/>
      <c r="H77" s="34"/>
      <c r="I77" s="27" t="s">
        <v>34</v>
      </c>
      <c r="J77" s="30" t="str">
        <f>E24</f>
        <v xml:space="preserve"> </v>
      </c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63" s="2" customFormat="1" ht="10.35" customHeight="1">
      <c r="A78" s="32"/>
      <c r="B78" s="33"/>
      <c r="C78" s="34"/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63" s="10" customFormat="1" ht="29.25" customHeight="1">
      <c r="A79" s="144"/>
      <c r="B79" s="145"/>
      <c r="C79" s="146" t="s">
        <v>111</v>
      </c>
      <c r="D79" s="147" t="s">
        <v>57</v>
      </c>
      <c r="E79" s="147" t="s">
        <v>53</v>
      </c>
      <c r="F79" s="147" t="s">
        <v>54</v>
      </c>
      <c r="G79" s="147" t="s">
        <v>112</v>
      </c>
      <c r="H79" s="147" t="s">
        <v>113</v>
      </c>
      <c r="I79" s="147" t="s">
        <v>114</v>
      </c>
      <c r="J79" s="147" t="s">
        <v>107</v>
      </c>
      <c r="K79" s="148" t="s">
        <v>115</v>
      </c>
      <c r="L79" s="149"/>
      <c r="M79" s="66" t="s">
        <v>19</v>
      </c>
      <c r="N79" s="67" t="s">
        <v>42</v>
      </c>
      <c r="O79" s="67" t="s">
        <v>116</v>
      </c>
      <c r="P79" s="67" t="s">
        <v>117</v>
      </c>
      <c r="Q79" s="67" t="s">
        <v>118</v>
      </c>
      <c r="R79" s="67" t="s">
        <v>119</v>
      </c>
      <c r="S79" s="67" t="s">
        <v>120</v>
      </c>
      <c r="T79" s="68" t="s">
        <v>121</v>
      </c>
      <c r="U79" s="144"/>
      <c r="V79" s="144"/>
      <c r="W79" s="144"/>
      <c r="X79" s="144"/>
      <c r="Y79" s="144"/>
      <c r="Z79" s="144"/>
      <c r="AA79" s="144"/>
      <c r="AB79" s="144"/>
      <c r="AC79" s="144"/>
      <c r="AD79" s="144"/>
      <c r="AE79" s="144"/>
    </row>
    <row r="80" spans="1:63" s="2" customFormat="1" ht="22.9" customHeight="1">
      <c r="A80" s="32"/>
      <c r="B80" s="33"/>
      <c r="C80" s="73" t="s">
        <v>122</v>
      </c>
      <c r="D80" s="34"/>
      <c r="E80" s="34"/>
      <c r="F80" s="34"/>
      <c r="G80" s="34"/>
      <c r="H80" s="34"/>
      <c r="I80" s="34"/>
      <c r="J80" s="150">
        <f>BK80</f>
        <v>0</v>
      </c>
      <c r="K80" s="34"/>
      <c r="L80" s="37"/>
      <c r="M80" s="69"/>
      <c r="N80" s="151"/>
      <c r="O80" s="70"/>
      <c r="P80" s="152">
        <f>P81</f>
        <v>0</v>
      </c>
      <c r="Q80" s="70"/>
      <c r="R80" s="152">
        <f>R81</f>
        <v>0</v>
      </c>
      <c r="S80" s="70"/>
      <c r="T80" s="153">
        <f>T81</f>
        <v>0</v>
      </c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T80" s="15" t="s">
        <v>71</v>
      </c>
      <c r="AU80" s="15" t="s">
        <v>108</v>
      </c>
      <c r="BK80" s="154">
        <f>BK81</f>
        <v>0</v>
      </c>
    </row>
    <row r="81" spans="1:65" s="11" customFormat="1" ht="25.9" customHeight="1">
      <c r="B81" s="169"/>
      <c r="C81" s="170"/>
      <c r="D81" s="171" t="s">
        <v>71</v>
      </c>
      <c r="E81" s="172" t="s">
        <v>149</v>
      </c>
      <c r="F81" s="172" t="s">
        <v>150</v>
      </c>
      <c r="G81" s="170"/>
      <c r="H81" s="170"/>
      <c r="I81" s="173"/>
      <c r="J81" s="174">
        <f>BK81</f>
        <v>0</v>
      </c>
      <c r="K81" s="170"/>
      <c r="L81" s="175"/>
      <c r="M81" s="176"/>
      <c r="N81" s="177"/>
      <c r="O81" s="177"/>
      <c r="P81" s="178">
        <f>SUM(P82:P111)</f>
        <v>0</v>
      </c>
      <c r="Q81" s="177"/>
      <c r="R81" s="178">
        <f>SUM(R82:R111)</f>
        <v>0</v>
      </c>
      <c r="S81" s="177"/>
      <c r="T81" s="179">
        <f>SUM(T82:T111)</f>
        <v>0</v>
      </c>
      <c r="AR81" s="180" t="s">
        <v>129</v>
      </c>
      <c r="AT81" s="181" t="s">
        <v>71</v>
      </c>
      <c r="AU81" s="181" t="s">
        <v>72</v>
      </c>
      <c r="AY81" s="180" t="s">
        <v>128</v>
      </c>
      <c r="BK81" s="182">
        <f>SUM(BK82:BK111)</f>
        <v>0</v>
      </c>
    </row>
    <row r="82" spans="1:65" s="2" customFormat="1" ht="21.75" customHeight="1">
      <c r="A82" s="32"/>
      <c r="B82" s="33"/>
      <c r="C82" s="183" t="s">
        <v>187</v>
      </c>
      <c r="D82" s="183" t="s">
        <v>152</v>
      </c>
      <c r="E82" s="184" t="s">
        <v>379</v>
      </c>
      <c r="F82" s="185" t="s">
        <v>380</v>
      </c>
      <c r="G82" s="186" t="s">
        <v>262</v>
      </c>
      <c r="H82" s="187">
        <v>240</v>
      </c>
      <c r="I82" s="188"/>
      <c r="J82" s="189">
        <f t="shared" ref="J82:J111" si="0">ROUND(I82*H82,2)</f>
        <v>0</v>
      </c>
      <c r="K82" s="185" t="s">
        <v>19</v>
      </c>
      <c r="L82" s="37"/>
      <c r="M82" s="190" t="s">
        <v>19</v>
      </c>
      <c r="N82" s="191" t="s">
        <v>43</v>
      </c>
      <c r="O82" s="62"/>
      <c r="P82" s="165">
        <f t="shared" ref="P82:P111" si="1">O82*H82</f>
        <v>0</v>
      </c>
      <c r="Q82" s="165">
        <v>0</v>
      </c>
      <c r="R82" s="165">
        <f t="shared" ref="R82:R111" si="2">Q82*H82</f>
        <v>0</v>
      </c>
      <c r="S82" s="165">
        <v>0</v>
      </c>
      <c r="T82" s="166">
        <f t="shared" ref="T82:T111" si="3">S82*H82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R82" s="167" t="s">
        <v>155</v>
      </c>
      <c r="AT82" s="167" t="s">
        <v>152</v>
      </c>
      <c r="AU82" s="167" t="s">
        <v>80</v>
      </c>
      <c r="AY82" s="15" t="s">
        <v>128</v>
      </c>
      <c r="BE82" s="168">
        <f t="shared" ref="BE82:BE111" si="4">IF(N82="základní",J82,0)</f>
        <v>0</v>
      </c>
      <c r="BF82" s="168">
        <f t="shared" ref="BF82:BF111" si="5">IF(N82="snížená",J82,0)</f>
        <v>0</v>
      </c>
      <c r="BG82" s="168">
        <f t="shared" ref="BG82:BG111" si="6">IF(N82="zákl. přenesená",J82,0)</f>
        <v>0</v>
      </c>
      <c r="BH82" s="168">
        <f t="shared" ref="BH82:BH111" si="7">IF(N82="sníž. přenesená",J82,0)</f>
        <v>0</v>
      </c>
      <c r="BI82" s="168">
        <f t="shared" ref="BI82:BI111" si="8">IF(N82="nulová",J82,0)</f>
        <v>0</v>
      </c>
      <c r="BJ82" s="15" t="s">
        <v>80</v>
      </c>
      <c r="BK82" s="168">
        <f t="shared" ref="BK82:BK111" si="9">ROUND(I82*H82,2)</f>
        <v>0</v>
      </c>
      <c r="BL82" s="15" t="s">
        <v>155</v>
      </c>
      <c r="BM82" s="167" t="s">
        <v>381</v>
      </c>
    </row>
    <row r="83" spans="1:65" s="2" customFormat="1" ht="55.5" customHeight="1">
      <c r="A83" s="32"/>
      <c r="B83" s="33"/>
      <c r="C83" s="183" t="s">
        <v>8</v>
      </c>
      <c r="D83" s="183" t="s">
        <v>152</v>
      </c>
      <c r="E83" s="184" t="s">
        <v>382</v>
      </c>
      <c r="F83" s="185" t="s">
        <v>383</v>
      </c>
      <c r="G83" s="186" t="s">
        <v>262</v>
      </c>
      <c r="H83" s="187">
        <v>240</v>
      </c>
      <c r="I83" s="188"/>
      <c r="J83" s="189">
        <f t="shared" si="0"/>
        <v>0</v>
      </c>
      <c r="K83" s="185" t="s">
        <v>19</v>
      </c>
      <c r="L83" s="37"/>
      <c r="M83" s="190" t="s">
        <v>19</v>
      </c>
      <c r="N83" s="191" t="s">
        <v>43</v>
      </c>
      <c r="O83" s="62"/>
      <c r="P83" s="165">
        <f t="shared" si="1"/>
        <v>0</v>
      </c>
      <c r="Q83" s="165">
        <v>0</v>
      </c>
      <c r="R83" s="165">
        <f t="shared" si="2"/>
        <v>0</v>
      </c>
      <c r="S83" s="165">
        <v>0</v>
      </c>
      <c r="T83" s="166">
        <f t="shared" si="3"/>
        <v>0</v>
      </c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R83" s="167" t="s">
        <v>155</v>
      </c>
      <c r="AT83" s="167" t="s">
        <v>152</v>
      </c>
      <c r="AU83" s="167" t="s">
        <v>80</v>
      </c>
      <c r="AY83" s="15" t="s">
        <v>128</v>
      </c>
      <c r="BE83" s="168">
        <f t="shared" si="4"/>
        <v>0</v>
      </c>
      <c r="BF83" s="168">
        <f t="shared" si="5"/>
        <v>0</v>
      </c>
      <c r="BG83" s="168">
        <f t="shared" si="6"/>
        <v>0</v>
      </c>
      <c r="BH83" s="168">
        <f t="shared" si="7"/>
        <v>0</v>
      </c>
      <c r="BI83" s="168">
        <f t="shared" si="8"/>
        <v>0</v>
      </c>
      <c r="BJ83" s="15" t="s">
        <v>80</v>
      </c>
      <c r="BK83" s="168">
        <f t="shared" si="9"/>
        <v>0</v>
      </c>
      <c r="BL83" s="15" t="s">
        <v>155</v>
      </c>
      <c r="BM83" s="167" t="s">
        <v>384</v>
      </c>
    </row>
    <row r="84" spans="1:65" s="2" customFormat="1" ht="55.5" customHeight="1">
      <c r="A84" s="32"/>
      <c r="B84" s="33"/>
      <c r="C84" s="183" t="s">
        <v>191</v>
      </c>
      <c r="D84" s="183" t="s">
        <v>152</v>
      </c>
      <c r="E84" s="184" t="s">
        <v>385</v>
      </c>
      <c r="F84" s="185" t="s">
        <v>386</v>
      </c>
      <c r="G84" s="186" t="s">
        <v>262</v>
      </c>
      <c r="H84" s="187">
        <v>180</v>
      </c>
      <c r="I84" s="188"/>
      <c r="J84" s="189">
        <f t="shared" si="0"/>
        <v>0</v>
      </c>
      <c r="K84" s="185" t="s">
        <v>19</v>
      </c>
      <c r="L84" s="37"/>
      <c r="M84" s="190" t="s">
        <v>19</v>
      </c>
      <c r="N84" s="191" t="s">
        <v>43</v>
      </c>
      <c r="O84" s="62"/>
      <c r="P84" s="165">
        <f t="shared" si="1"/>
        <v>0</v>
      </c>
      <c r="Q84" s="165">
        <v>0</v>
      </c>
      <c r="R84" s="165">
        <f t="shared" si="2"/>
        <v>0</v>
      </c>
      <c r="S84" s="165">
        <v>0</v>
      </c>
      <c r="T84" s="166">
        <f t="shared" si="3"/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7" t="s">
        <v>155</v>
      </c>
      <c r="AT84" s="167" t="s">
        <v>152</v>
      </c>
      <c r="AU84" s="167" t="s">
        <v>80</v>
      </c>
      <c r="AY84" s="15" t="s">
        <v>128</v>
      </c>
      <c r="BE84" s="168">
        <f t="shared" si="4"/>
        <v>0</v>
      </c>
      <c r="BF84" s="168">
        <f t="shared" si="5"/>
        <v>0</v>
      </c>
      <c r="BG84" s="168">
        <f t="shared" si="6"/>
        <v>0</v>
      </c>
      <c r="BH84" s="168">
        <f t="shared" si="7"/>
        <v>0</v>
      </c>
      <c r="BI84" s="168">
        <f t="shared" si="8"/>
        <v>0</v>
      </c>
      <c r="BJ84" s="15" t="s">
        <v>80</v>
      </c>
      <c r="BK84" s="168">
        <f t="shared" si="9"/>
        <v>0</v>
      </c>
      <c r="BL84" s="15" t="s">
        <v>155</v>
      </c>
      <c r="BM84" s="167" t="s">
        <v>387</v>
      </c>
    </row>
    <row r="85" spans="1:65" s="2" customFormat="1" ht="55.5" customHeight="1">
      <c r="A85" s="32"/>
      <c r="B85" s="33"/>
      <c r="C85" s="183" t="s">
        <v>195</v>
      </c>
      <c r="D85" s="183" t="s">
        <v>152</v>
      </c>
      <c r="E85" s="184" t="s">
        <v>388</v>
      </c>
      <c r="F85" s="185" t="s">
        <v>389</v>
      </c>
      <c r="G85" s="186" t="s">
        <v>262</v>
      </c>
      <c r="H85" s="187">
        <v>60</v>
      </c>
      <c r="I85" s="188"/>
      <c r="J85" s="189">
        <f t="shared" si="0"/>
        <v>0</v>
      </c>
      <c r="K85" s="185" t="s">
        <v>19</v>
      </c>
      <c r="L85" s="37"/>
      <c r="M85" s="190" t="s">
        <v>19</v>
      </c>
      <c r="N85" s="191" t="s">
        <v>43</v>
      </c>
      <c r="O85" s="62"/>
      <c r="P85" s="165">
        <f t="shared" si="1"/>
        <v>0</v>
      </c>
      <c r="Q85" s="165">
        <v>0</v>
      </c>
      <c r="R85" s="165">
        <f t="shared" si="2"/>
        <v>0</v>
      </c>
      <c r="S85" s="165">
        <v>0</v>
      </c>
      <c r="T85" s="166">
        <f t="shared" si="3"/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155</v>
      </c>
      <c r="AT85" s="167" t="s">
        <v>152</v>
      </c>
      <c r="AU85" s="167" t="s">
        <v>80</v>
      </c>
      <c r="AY85" s="15" t="s">
        <v>128</v>
      </c>
      <c r="BE85" s="168">
        <f t="shared" si="4"/>
        <v>0</v>
      </c>
      <c r="BF85" s="168">
        <f t="shared" si="5"/>
        <v>0</v>
      </c>
      <c r="BG85" s="168">
        <f t="shared" si="6"/>
        <v>0</v>
      </c>
      <c r="BH85" s="168">
        <f t="shared" si="7"/>
        <v>0</v>
      </c>
      <c r="BI85" s="168">
        <f t="shared" si="8"/>
        <v>0</v>
      </c>
      <c r="BJ85" s="15" t="s">
        <v>80</v>
      </c>
      <c r="BK85" s="168">
        <f t="shared" si="9"/>
        <v>0</v>
      </c>
      <c r="BL85" s="15" t="s">
        <v>155</v>
      </c>
      <c r="BM85" s="167" t="s">
        <v>390</v>
      </c>
    </row>
    <row r="86" spans="1:65" s="2" customFormat="1" ht="37.9" customHeight="1">
      <c r="A86" s="32"/>
      <c r="B86" s="33"/>
      <c r="C86" s="183" t="s">
        <v>199</v>
      </c>
      <c r="D86" s="183" t="s">
        <v>152</v>
      </c>
      <c r="E86" s="184" t="s">
        <v>391</v>
      </c>
      <c r="F86" s="185" t="s">
        <v>392</v>
      </c>
      <c r="G86" s="186" t="s">
        <v>126</v>
      </c>
      <c r="H86" s="187">
        <v>8</v>
      </c>
      <c r="I86" s="188"/>
      <c r="J86" s="189">
        <f t="shared" si="0"/>
        <v>0</v>
      </c>
      <c r="K86" s="185" t="s">
        <v>19</v>
      </c>
      <c r="L86" s="37"/>
      <c r="M86" s="190" t="s">
        <v>19</v>
      </c>
      <c r="N86" s="191" t="s">
        <v>43</v>
      </c>
      <c r="O86" s="62"/>
      <c r="P86" s="165">
        <f t="shared" si="1"/>
        <v>0</v>
      </c>
      <c r="Q86" s="165">
        <v>0</v>
      </c>
      <c r="R86" s="165">
        <f t="shared" si="2"/>
        <v>0</v>
      </c>
      <c r="S86" s="165">
        <v>0</v>
      </c>
      <c r="T86" s="166">
        <f t="shared" si="3"/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155</v>
      </c>
      <c r="AT86" s="167" t="s">
        <v>152</v>
      </c>
      <c r="AU86" s="167" t="s">
        <v>80</v>
      </c>
      <c r="AY86" s="15" t="s">
        <v>128</v>
      </c>
      <c r="BE86" s="168">
        <f t="shared" si="4"/>
        <v>0</v>
      </c>
      <c r="BF86" s="168">
        <f t="shared" si="5"/>
        <v>0</v>
      </c>
      <c r="BG86" s="168">
        <f t="shared" si="6"/>
        <v>0</v>
      </c>
      <c r="BH86" s="168">
        <f t="shared" si="7"/>
        <v>0</v>
      </c>
      <c r="BI86" s="168">
        <f t="shared" si="8"/>
        <v>0</v>
      </c>
      <c r="BJ86" s="15" t="s">
        <v>80</v>
      </c>
      <c r="BK86" s="168">
        <f t="shared" si="9"/>
        <v>0</v>
      </c>
      <c r="BL86" s="15" t="s">
        <v>155</v>
      </c>
      <c r="BM86" s="167" t="s">
        <v>393</v>
      </c>
    </row>
    <row r="87" spans="1:65" s="2" customFormat="1" ht="37.9" customHeight="1">
      <c r="A87" s="32"/>
      <c r="B87" s="33"/>
      <c r="C87" s="183" t="s">
        <v>205</v>
      </c>
      <c r="D87" s="183" t="s">
        <v>152</v>
      </c>
      <c r="E87" s="184" t="s">
        <v>394</v>
      </c>
      <c r="F87" s="185" t="s">
        <v>395</v>
      </c>
      <c r="G87" s="186" t="s">
        <v>126</v>
      </c>
      <c r="H87" s="187">
        <v>6</v>
      </c>
      <c r="I87" s="188"/>
      <c r="J87" s="189">
        <f t="shared" si="0"/>
        <v>0</v>
      </c>
      <c r="K87" s="185" t="s">
        <v>19</v>
      </c>
      <c r="L87" s="37"/>
      <c r="M87" s="190" t="s">
        <v>19</v>
      </c>
      <c r="N87" s="191" t="s">
        <v>43</v>
      </c>
      <c r="O87" s="62"/>
      <c r="P87" s="165">
        <f t="shared" si="1"/>
        <v>0</v>
      </c>
      <c r="Q87" s="165">
        <v>0</v>
      </c>
      <c r="R87" s="165">
        <f t="shared" si="2"/>
        <v>0</v>
      </c>
      <c r="S87" s="165">
        <v>0</v>
      </c>
      <c r="T87" s="166">
        <f t="shared" si="3"/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155</v>
      </c>
      <c r="AT87" s="167" t="s">
        <v>152</v>
      </c>
      <c r="AU87" s="167" t="s">
        <v>80</v>
      </c>
      <c r="AY87" s="15" t="s">
        <v>128</v>
      </c>
      <c r="BE87" s="168">
        <f t="shared" si="4"/>
        <v>0</v>
      </c>
      <c r="BF87" s="168">
        <f t="shared" si="5"/>
        <v>0</v>
      </c>
      <c r="BG87" s="168">
        <f t="shared" si="6"/>
        <v>0</v>
      </c>
      <c r="BH87" s="168">
        <f t="shared" si="7"/>
        <v>0</v>
      </c>
      <c r="BI87" s="168">
        <f t="shared" si="8"/>
        <v>0</v>
      </c>
      <c r="BJ87" s="15" t="s">
        <v>80</v>
      </c>
      <c r="BK87" s="168">
        <f t="shared" si="9"/>
        <v>0</v>
      </c>
      <c r="BL87" s="15" t="s">
        <v>155</v>
      </c>
      <c r="BM87" s="167" t="s">
        <v>396</v>
      </c>
    </row>
    <row r="88" spans="1:65" s="2" customFormat="1" ht="37.9" customHeight="1">
      <c r="A88" s="32"/>
      <c r="B88" s="33"/>
      <c r="C88" s="183" t="s">
        <v>7</v>
      </c>
      <c r="D88" s="183" t="s">
        <v>152</v>
      </c>
      <c r="E88" s="184" t="s">
        <v>397</v>
      </c>
      <c r="F88" s="185" t="s">
        <v>398</v>
      </c>
      <c r="G88" s="186" t="s">
        <v>126</v>
      </c>
      <c r="H88" s="187">
        <v>2</v>
      </c>
      <c r="I88" s="188"/>
      <c r="J88" s="189">
        <f t="shared" si="0"/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 t="shared" si="1"/>
        <v>0</v>
      </c>
      <c r="Q88" s="165">
        <v>0</v>
      </c>
      <c r="R88" s="165">
        <f t="shared" si="2"/>
        <v>0</v>
      </c>
      <c r="S88" s="165">
        <v>0</v>
      </c>
      <c r="T88" s="166">
        <f t="shared" si="3"/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155</v>
      </c>
      <c r="AT88" s="167" t="s">
        <v>152</v>
      </c>
      <c r="AU88" s="167" t="s">
        <v>80</v>
      </c>
      <c r="AY88" s="15" t="s">
        <v>128</v>
      </c>
      <c r="BE88" s="168">
        <f t="shared" si="4"/>
        <v>0</v>
      </c>
      <c r="BF88" s="168">
        <f t="shared" si="5"/>
        <v>0</v>
      </c>
      <c r="BG88" s="168">
        <f t="shared" si="6"/>
        <v>0</v>
      </c>
      <c r="BH88" s="168">
        <f t="shared" si="7"/>
        <v>0</v>
      </c>
      <c r="BI88" s="168">
        <f t="shared" si="8"/>
        <v>0</v>
      </c>
      <c r="BJ88" s="15" t="s">
        <v>80</v>
      </c>
      <c r="BK88" s="168">
        <f t="shared" si="9"/>
        <v>0</v>
      </c>
      <c r="BL88" s="15" t="s">
        <v>155</v>
      </c>
      <c r="BM88" s="167" t="s">
        <v>399</v>
      </c>
    </row>
    <row r="89" spans="1:65" s="2" customFormat="1" ht="24.2" customHeight="1">
      <c r="A89" s="32"/>
      <c r="B89" s="33"/>
      <c r="C89" s="183" t="s">
        <v>212</v>
      </c>
      <c r="D89" s="183" t="s">
        <v>152</v>
      </c>
      <c r="E89" s="184" t="s">
        <v>400</v>
      </c>
      <c r="F89" s="185" t="s">
        <v>401</v>
      </c>
      <c r="G89" s="186" t="s">
        <v>126</v>
      </c>
      <c r="H89" s="187">
        <v>8</v>
      </c>
      <c r="I89" s="188"/>
      <c r="J89" s="189">
        <f t="shared" si="0"/>
        <v>0</v>
      </c>
      <c r="K89" s="185" t="s">
        <v>19</v>
      </c>
      <c r="L89" s="37"/>
      <c r="M89" s="190" t="s">
        <v>19</v>
      </c>
      <c r="N89" s="191" t="s">
        <v>43</v>
      </c>
      <c r="O89" s="62"/>
      <c r="P89" s="165">
        <f t="shared" si="1"/>
        <v>0</v>
      </c>
      <c r="Q89" s="165">
        <v>0</v>
      </c>
      <c r="R89" s="165">
        <f t="shared" si="2"/>
        <v>0</v>
      </c>
      <c r="S89" s="165">
        <v>0</v>
      </c>
      <c r="T89" s="166">
        <f t="shared" si="3"/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155</v>
      </c>
      <c r="AT89" s="167" t="s">
        <v>152</v>
      </c>
      <c r="AU89" s="167" t="s">
        <v>80</v>
      </c>
      <c r="AY89" s="15" t="s">
        <v>128</v>
      </c>
      <c r="BE89" s="168">
        <f t="shared" si="4"/>
        <v>0</v>
      </c>
      <c r="BF89" s="168">
        <f t="shared" si="5"/>
        <v>0</v>
      </c>
      <c r="BG89" s="168">
        <f t="shared" si="6"/>
        <v>0</v>
      </c>
      <c r="BH89" s="168">
        <f t="shared" si="7"/>
        <v>0</v>
      </c>
      <c r="BI89" s="168">
        <f t="shared" si="8"/>
        <v>0</v>
      </c>
      <c r="BJ89" s="15" t="s">
        <v>80</v>
      </c>
      <c r="BK89" s="168">
        <f t="shared" si="9"/>
        <v>0</v>
      </c>
      <c r="BL89" s="15" t="s">
        <v>155</v>
      </c>
      <c r="BM89" s="167" t="s">
        <v>402</v>
      </c>
    </row>
    <row r="90" spans="1:65" s="2" customFormat="1" ht="16.5" customHeight="1">
      <c r="A90" s="32"/>
      <c r="B90" s="33"/>
      <c r="C90" s="183" t="s">
        <v>172</v>
      </c>
      <c r="D90" s="183" t="s">
        <v>152</v>
      </c>
      <c r="E90" s="184" t="s">
        <v>403</v>
      </c>
      <c r="F90" s="185" t="s">
        <v>404</v>
      </c>
      <c r="G90" s="186" t="s">
        <v>126</v>
      </c>
      <c r="H90" s="187">
        <v>4</v>
      </c>
      <c r="I90" s="188"/>
      <c r="J90" s="189">
        <f t="shared" si="0"/>
        <v>0</v>
      </c>
      <c r="K90" s="185" t="s">
        <v>19</v>
      </c>
      <c r="L90" s="37"/>
      <c r="M90" s="190" t="s">
        <v>19</v>
      </c>
      <c r="N90" s="191" t="s">
        <v>43</v>
      </c>
      <c r="O90" s="62"/>
      <c r="P90" s="165">
        <f t="shared" si="1"/>
        <v>0</v>
      </c>
      <c r="Q90" s="165">
        <v>0</v>
      </c>
      <c r="R90" s="165">
        <f t="shared" si="2"/>
        <v>0</v>
      </c>
      <c r="S90" s="165">
        <v>0</v>
      </c>
      <c r="T90" s="166">
        <f t="shared" si="3"/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155</v>
      </c>
      <c r="AT90" s="167" t="s">
        <v>152</v>
      </c>
      <c r="AU90" s="167" t="s">
        <v>80</v>
      </c>
      <c r="AY90" s="15" t="s">
        <v>128</v>
      </c>
      <c r="BE90" s="168">
        <f t="shared" si="4"/>
        <v>0</v>
      </c>
      <c r="BF90" s="168">
        <f t="shared" si="5"/>
        <v>0</v>
      </c>
      <c r="BG90" s="168">
        <f t="shared" si="6"/>
        <v>0</v>
      </c>
      <c r="BH90" s="168">
        <f t="shared" si="7"/>
        <v>0</v>
      </c>
      <c r="BI90" s="168">
        <f t="shared" si="8"/>
        <v>0</v>
      </c>
      <c r="BJ90" s="15" t="s">
        <v>80</v>
      </c>
      <c r="BK90" s="168">
        <f t="shared" si="9"/>
        <v>0</v>
      </c>
      <c r="BL90" s="15" t="s">
        <v>155</v>
      </c>
      <c r="BM90" s="167" t="s">
        <v>405</v>
      </c>
    </row>
    <row r="91" spans="1:65" s="2" customFormat="1" ht="16.5" customHeight="1">
      <c r="A91" s="32"/>
      <c r="B91" s="33"/>
      <c r="C91" s="155" t="s">
        <v>161</v>
      </c>
      <c r="D91" s="155" t="s">
        <v>123</v>
      </c>
      <c r="E91" s="156" t="s">
        <v>406</v>
      </c>
      <c r="F91" s="157" t="s">
        <v>407</v>
      </c>
      <c r="G91" s="158" t="s">
        <v>126</v>
      </c>
      <c r="H91" s="159">
        <v>4</v>
      </c>
      <c r="I91" s="160"/>
      <c r="J91" s="161">
        <f t="shared" si="0"/>
        <v>0</v>
      </c>
      <c r="K91" s="157" t="s">
        <v>19</v>
      </c>
      <c r="L91" s="162"/>
      <c r="M91" s="163" t="s">
        <v>19</v>
      </c>
      <c r="N91" s="164" t="s">
        <v>43</v>
      </c>
      <c r="O91" s="62"/>
      <c r="P91" s="165">
        <f t="shared" si="1"/>
        <v>0</v>
      </c>
      <c r="Q91" s="165">
        <v>0</v>
      </c>
      <c r="R91" s="165">
        <f t="shared" si="2"/>
        <v>0</v>
      </c>
      <c r="S91" s="165">
        <v>0</v>
      </c>
      <c r="T91" s="166">
        <f t="shared" si="3"/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155</v>
      </c>
      <c r="AT91" s="167" t="s">
        <v>123</v>
      </c>
      <c r="AU91" s="167" t="s">
        <v>80</v>
      </c>
      <c r="AY91" s="15" t="s">
        <v>128</v>
      </c>
      <c r="BE91" s="168">
        <f t="shared" si="4"/>
        <v>0</v>
      </c>
      <c r="BF91" s="168">
        <f t="shared" si="5"/>
        <v>0</v>
      </c>
      <c r="BG91" s="168">
        <f t="shared" si="6"/>
        <v>0</v>
      </c>
      <c r="BH91" s="168">
        <f t="shared" si="7"/>
        <v>0</v>
      </c>
      <c r="BI91" s="168">
        <f t="shared" si="8"/>
        <v>0</v>
      </c>
      <c r="BJ91" s="15" t="s">
        <v>80</v>
      </c>
      <c r="BK91" s="168">
        <f t="shared" si="9"/>
        <v>0</v>
      </c>
      <c r="BL91" s="15" t="s">
        <v>155</v>
      </c>
      <c r="BM91" s="167" t="s">
        <v>408</v>
      </c>
    </row>
    <row r="92" spans="1:65" s="2" customFormat="1" ht="33" customHeight="1">
      <c r="A92" s="32"/>
      <c r="B92" s="33"/>
      <c r="C92" s="183" t="s">
        <v>134</v>
      </c>
      <c r="D92" s="183" t="s">
        <v>152</v>
      </c>
      <c r="E92" s="184" t="s">
        <v>409</v>
      </c>
      <c r="F92" s="185" t="s">
        <v>410</v>
      </c>
      <c r="G92" s="186" t="s">
        <v>126</v>
      </c>
      <c r="H92" s="187">
        <v>20</v>
      </c>
      <c r="I92" s="188"/>
      <c r="J92" s="189">
        <f t="shared" si="0"/>
        <v>0</v>
      </c>
      <c r="K92" s="185" t="s">
        <v>19</v>
      </c>
      <c r="L92" s="37"/>
      <c r="M92" s="190" t="s">
        <v>19</v>
      </c>
      <c r="N92" s="191" t="s">
        <v>43</v>
      </c>
      <c r="O92" s="62"/>
      <c r="P92" s="165">
        <f t="shared" si="1"/>
        <v>0</v>
      </c>
      <c r="Q92" s="165">
        <v>0</v>
      </c>
      <c r="R92" s="165">
        <f t="shared" si="2"/>
        <v>0</v>
      </c>
      <c r="S92" s="165">
        <v>0</v>
      </c>
      <c r="T92" s="166">
        <f t="shared" si="3"/>
        <v>0</v>
      </c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R92" s="167" t="s">
        <v>155</v>
      </c>
      <c r="AT92" s="167" t="s">
        <v>152</v>
      </c>
      <c r="AU92" s="167" t="s">
        <v>80</v>
      </c>
      <c r="AY92" s="15" t="s">
        <v>128</v>
      </c>
      <c r="BE92" s="168">
        <f t="shared" si="4"/>
        <v>0</v>
      </c>
      <c r="BF92" s="168">
        <f t="shared" si="5"/>
        <v>0</v>
      </c>
      <c r="BG92" s="168">
        <f t="shared" si="6"/>
        <v>0</v>
      </c>
      <c r="BH92" s="168">
        <f t="shared" si="7"/>
        <v>0</v>
      </c>
      <c r="BI92" s="168">
        <f t="shared" si="8"/>
        <v>0</v>
      </c>
      <c r="BJ92" s="15" t="s">
        <v>80</v>
      </c>
      <c r="BK92" s="168">
        <f t="shared" si="9"/>
        <v>0</v>
      </c>
      <c r="BL92" s="15" t="s">
        <v>155</v>
      </c>
      <c r="BM92" s="167" t="s">
        <v>411</v>
      </c>
    </row>
    <row r="93" spans="1:65" s="2" customFormat="1" ht="16.5" customHeight="1">
      <c r="A93" s="32"/>
      <c r="B93" s="33"/>
      <c r="C93" s="155" t="s">
        <v>129</v>
      </c>
      <c r="D93" s="155" t="s">
        <v>123</v>
      </c>
      <c r="E93" s="156" t="s">
        <v>412</v>
      </c>
      <c r="F93" s="157" t="s">
        <v>413</v>
      </c>
      <c r="G93" s="158" t="s">
        <v>126</v>
      </c>
      <c r="H93" s="159">
        <v>2</v>
      </c>
      <c r="I93" s="160"/>
      <c r="J93" s="161">
        <f t="shared" si="0"/>
        <v>0</v>
      </c>
      <c r="K93" s="157" t="s">
        <v>19</v>
      </c>
      <c r="L93" s="162"/>
      <c r="M93" s="163" t="s">
        <v>19</v>
      </c>
      <c r="N93" s="164" t="s">
        <v>43</v>
      </c>
      <c r="O93" s="62"/>
      <c r="P93" s="165">
        <f t="shared" si="1"/>
        <v>0</v>
      </c>
      <c r="Q93" s="165">
        <v>0</v>
      </c>
      <c r="R93" s="165">
        <f t="shared" si="2"/>
        <v>0</v>
      </c>
      <c r="S93" s="165">
        <v>0</v>
      </c>
      <c r="T93" s="166">
        <f t="shared" si="3"/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155</v>
      </c>
      <c r="AT93" s="167" t="s">
        <v>123</v>
      </c>
      <c r="AU93" s="167" t="s">
        <v>80</v>
      </c>
      <c r="AY93" s="15" t="s">
        <v>128</v>
      </c>
      <c r="BE93" s="168">
        <f t="shared" si="4"/>
        <v>0</v>
      </c>
      <c r="BF93" s="168">
        <f t="shared" si="5"/>
        <v>0</v>
      </c>
      <c r="BG93" s="168">
        <f t="shared" si="6"/>
        <v>0</v>
      </c>
      <c r="BH93" s="168">
        <f t="shared" si="7"/>
        <v>0</v>
      </c>
      <c r="BI93" s="168">
        <f t="shared" si="8"/>
        <v>0</v>
      </c>
      <c r="BJ93" s="15" t="s">
        <v>80</v>
      </c>
      <c r="BK93" s="168">
        <f t="shared" si="9"/>
        <v>0</v>
      </c>
      <c r="BL93" s="15" t="s">
        <v>155</v>
      </c>
      <c r="BM93" s="167" t="s">
        <v>414</v>
      </c>
    </row>
    <row r="94" spans="1:65" s="2" customFormat="1" ht="16.5" customHeight="1">
      <c r="A94" s="32"/>
      <c r="B94" s="33"/>
      <c r="C94" s="155" t="s">
        <v>138</v>
      </c>
      <c r="D94" s="155" t="s">
        <v>123</v>
      </c>
      <c r="E94" s="156" t="s">
        <v>415</v>
      </c>
      <c r="F94" s="157" t="s">
        <v>416</v>
      </c>
      <c r="G94" s="158" t="s">
        <v>126</v>
      </c>
      <c r="H94" s="159">
        <v>2</v>
      </c>
      <c r="I94" s="160"/>
      <c r="J94" s="161">
        <f t="shared" si="0"/>
        <v>0</v>
      </c>
      <c r="K94" s="157" t="s">
        <v>19</v>
      </c>
      <c r="L94" s="162"/>
      <c r="M94" s="163" t="s">
        <v>19</v>
      </c>
      <c r="N94" s="164" t="s">
        <v>43</v>
      </c>
      <c r="O94" s="62"/>
      <c r="P94" s="165">
        <f t="shared" si="1"/>
        <v>0</v>
      </c>
      <c r="Q94" s="165">
        <v>0</v>
      </c>
      <c r="R94" s="165">
        <f t="shared" si="2"/>
        <v>0</v>
      </c>
      <c r="S94" s="165">
        <v>0</v>
      </c>
      <c r="T94" s="166">
        <f t="shared" si="3"/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155</v>
      </c>
      <c r="AT94" s="167" t="s">
        <v>123</v>
      </c>
      <c r="AU94" s="167" t="s">
        <v>80</v>
      </c>
      <c r="AY94" s="15" t="s">
        <v>128</v>
      </c>
      <c r="BE94" s="168">
        <f t="shared" si="4"/>
        <v>0</v>
      </c>
      <c r="BF94" s="168">
        <f t="shared" si="5"/>
        <v>0</v>
      </c>
      <c r="BG94" s="168">
        <f t="shared" si="6"/>
        <v>0</v>
      </c>
      <c r="BH94" s="168">
        <f t="shared" si="7"/>
        <v>0</v>
      </c>
      <c r="BI94" s="168">
        <f t="shared" si="8"/>
        <v>0</v>
      </c>
      <c r="BJ94" s="15" t="s">
        <v>80</v>
      </c>
      <c r="BK94" s="168">
        <f t="shared" si="9"/>
        <v>0</v>
      </c>
      <c r="BL94" s="15" t="s">
        <v>155</v>
      </c>
      <c r="BM94" s="167" t="s">
        <v>417</v>
      </c>
    </row>
    <row r="95" spans="1:65" s="2" customFormat="1" ht="24.2" customHeight="1">
      <c r="A95" s="32"/>
      <c r="B95" s="33"/>
      <c r="C95" s="183" t="s">
        <v>80</v>
      </c>
      <c r="D95" s="183" t="s">
        <v>152</v>
      </c>
      <c r="E95" s="184" t="s">
        <v>418</v>
      </c>
      <c r="F95" s="185" t="s">
        <v>419</v>
      </c>
      <c r="G95" s="186" t="s">
        <v>126</v>
      </c>
      <c r="H95" s="187">
        <v>1</v>
      </c>
      <c r="I95" s="188"/>
      <c r="J95" s="189">
        <f t="shared" si="0"/>
        <v>0</v>
      </c>
      <c r="K95" s="185" t="s">
        <v>19</v>
      </c>
      <c r="L95" s="37"/>
      <c r="M95" s="190" t="s">
        <v>19</v>
      </c>
      <c r="N95" s="191" t="s">
        <v>43</v>
      </c>
      <c r="O95" s="62"/>
      <c r="P95" s="165">
        <f t="shared" si="1"/>
        <v>0</v>
      </c>
      <c r="Q95" s="165">
        <v>0</v>
      </c>
      <c r="R95" s="165">
        <f t="shared" si="2"/>
        <v>0</v>
      </c>
      <c r="S95" s="165">
        <v>0</v>
      </c>
      <c r="T95" s="166">
        <f t="shared" si="3"/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155</v>
      </c>
      <c r="AT95" s="167" t="s">
        <v>152</v>
      </c>
      <c r="AU95" s="167" t="s">
        <v>80</v>
      </c>
      <c r="AY95" s="15" t="s">
        <v>128</v>
      </c>
      <c r="BE95" s="168">
        <f t="shared" si="4"/>
        <v>0</v>
      </c>
      <c r="BF95" s="168">
        <f t="shared" si="5"/>
        <v>0</v>
      </c>
      <c r="BG95" s="168">
        <f t="shared" si="6"/>
        <v>0</v>
      </c>
      <c r="BH95" s="168">
        <f t="shared" si="7"/>
        <v>0</v>
      </c>
      <c r="BI95" s="168">
        <f t="shared" si="8"/>
        <v>0</v>
      </c>
      <c r="BJ95" s="15" t="s">
        <v>80</v>
      </c>
      <c r="BK95" s="168">
        <f t="shared" si="9"/>
        <v>0</v>
      </c>
      <c r="BL95" s="15" t="s">
        <v>155</v>
      </c>
      <c r="BM95" s="167" t="s">
        <v>420</v>
      </c>
    </row>
    <row r="96" spans="1:65" s="2" customFormat="1" ht="24.2" customHeight="1">
      <c r="A96" s="32"/>
      <c r="B96" s="33"/>
      <c r="C96" s="155" t="s">
        <v>82</v>
      </c>
      <c r="D96" s="155" t="s">
        <v>123</v>
      </c>
      <c r="E96" s="156" t="s">
        <v>421</v>
      </c>
      <c r="F96" s="157" t="s">
        <v>422</v>
      </c>
      <c r="G96" s="158" t="s">
        <v>126</v>
      </c>
      <c r="H96" s="159">
        <v>20</v>
      </c>
      <c r="I96" s="160"/>
      <c r="J96" s="161">
        <f t="shared" si="0"/>
        <v>0</v>
      </c>
      <c r="K96" s="157" t="s">
        <v>19</v>
      </c>
      <c r="L96" s="162"/>
      <c r="M96" s="163" t="s">
        <v>19</v>
      </c>
      <c r="N96" s="164" t="s">
        <v>43</v>
      </c>
      <c r="O96" s="62"/>
      <c r="P96" s="165">
        <f t="shared" si="1"/>
        <v>0</v>
      </c>
      <c r="Q96" s="165">
        <v>0</v>
      </c>
      <c r="R96" s="165">
        <f t="shared" si="2"/>
        <v>0</v>
      </c>
      <c r="S96" s="165">
        <v>0</v>
      </c>
      <c r="T96" s="166">
        <f t="shared" si="3"/>
        <v>0</v>
      </c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R96" s="167" t="s">
        <v>155</v>
      </c>
      <c r="AT96" s="167" t="s">
        <v>123</v>
      </c>
      <c r="AU96" s="167" t="s">
        <v>80</v>
      </c>
      <c r="AY96" s="15" t="s">
        <v>128</v>
      </c>
      <c r="BE96" s="168">
        <f t="shared" si="4"/>
        <v>0</v>
      </c>
      <c r="BF96" s="168">
        <f t="shared" si="5"/>
        <v>0</v>
      </c>
      <c r="BG96" s="168">
        <f t="shared" si="6"/>
        <v>0</v>
      </c>
      <c r="BH96" s="168">
        <f t="shared" si="7"/>
        <v>0</v>
      </c>
      <c r="BI96" s="168">
        <f t="shared" si="8"/>
        <v>0</v>
      </c>
      <c r="BJ96" s="15" t="s">
        <v>80</v>
      </c>
      <c r="BK96" s="168">
        <f t="shared" si="9"/>
        <v>0</v>
      </c>
      <c r="BL96" s="15" t="s">
        <v>155</v>
      </c>
      <c r="BM96" s="167" t="s">
        <v>423</v>
      </c>
    </row>
    <row r="97" spans="1:65" s="2" customFormat="1" ht="16.5" customHeight="1">
      <c r="A97" s="32"/>
      <c r="B97" s="33"/>
      <c r="C97" s="183" t="s">
        <v>127</v>
      </c>
      <c r="D97" s="183" t="s">
        <v>152</v>
      </c>
      <c r="E97" s="184" t="s">
        <v>424</v>
      </c>
      <c r="F97" s="185" t="s">
        <v>425</v>
      </c>
      <c r="G97" s="186" t="s">
        <v>126</v>
      </c>
      <c r="H97" s="187">
        <v>4</v>
      </c>
      <c r="I97" s="188"/>
      <c r="J97" s="189">
        <f t="shared" si="0"/>
        <v>0</v>
      </c>
      <c r="K97" s="185" t="s">
        <v>19</v>
      </c>
      <c r="L97" s="37"/>
      <c r="M97" s="190" t="s">
        <v>19</v>
      </c>
      <c r="N97" s="191" t="s">
        <v>43</v>
      </c>
      <c r="O97" s="62"/>
      <c r="P97" s="165">
        <f t="shared" si="1"/>
        <v>0</v>
      </c>
      <c r="Q97" s="165">
        <v>0</v>
      </c>
      <c r="R97" s="165">
        <f t="shared" si="2"/>
        <v>0</v>
      </c>
      <c r="S97" s="165">
        <v>0</v>
      </c>
      <c r="T97" s="166">
        <f t="shared" si="3"/>
        <v>0</v>
      </c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R97" s="167" t="s">
        <v>155</v>
      </c>
      <c r="AT97" s="167" t="s">
        <v>152</v>
      </c>
      <c r="AU97" s="167" t="s">
        <v>80</v>
      </c>
      <c r="AY97" s="15" t="s">
        <v>128</v>
      </c>
      <c r="BE97" s="168">
        <f t="shared" si="4"/>
        <v>0</v>
      </c>
      <c r="BF97" s="168">
        <f t="shared" si="5"/>
        <v>0</v>
      </c>
      <c r="BG97" s="168">
        <f t="shared" si="6"/>
        <v>0</v>
      </c>
      <c r="BH97" s="168">
        <f t="shared" si="7"/>
        <v>0</v>
      </c>
      <c r="BI97" s="168">
        <f t="shared" si="8"/>
        <v>0</v>
      </c>
      <c r="BJ97" s="15" t="s">
        <v>80</v>
      </c>
      <c r="BK97" s="168">
        <f t="shared" si="9"/>
        <v>0</v>
      </c>
      <c r="BL97" s="15" t="s">
        <v>155</v>
      </c>
      <c r="BM97" s="167" t="s">
        <v>426</v>
      </c>
    </row>
    <row r="98" spans="1:65" s="2" customFormat="1" ht="16.5" customHeight="1">
      <c r="A98" s="32"/>
      <c r="B98" s="33"/>
      <c r="C98" s="155" t="s">
        <v>145</v>
      </c>
      <c r="D98" s="155" t="s">
        <v>123</v>
      </c>
      <c r="E98" s="156" t="s">
        <v>427</v>
      </c>
      <c r="F98" s="157" t="s">
        <v>428</v>
      </c>
      <c r="G98" s="158" t="s">
        <v>126</v>
      </c>
      <c r="H98" s="159">
        <v>1</v>
      </c>
      <c r="I98" s="160"/>
      <c r="J98" s="161">
        <f t="shared" si="0"/>
        <v>0</v>
      </c>
      <c r="K98" s="157" t="s">
        <v>19</v>
      </c>
      <c r="L98" s="162"/>
      <c r="M98" s="163" t="s">
        <v>19</v>
      </c>
      <c r="N98" s="164" t="s">
        <v>43</v>
      </c>
      <c r="O98" s="62"/>
      <c r="P98" s="165">
        <f t="shared" si="1"/>
        <v>0</v>
      </c>
      <c r="Q98" s="165">
        <v>0</v>
      </c>
      <c r="R98" s="165">
        <f t="shared" si="2"/>
        <v>0</v>
      </c>
      <c r="S98" s="165">
        <v>0</v>
      </c>
      <c r="T98" s="166">
        <f t="shared" si="3"/>
        <v>0</v>
      </c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R98" s="167" t="s">
        <v>155</v>
      </c>
      <c r="AT98" s="167" t="s">
        <v>123</v>
      </c>
      <c r="AU98" s="167" t="s">
        <v>80</v>
      </c>
      <c r="AY98" s="15" t="s">
        <v>128</v>
      </c>
      <c r="BE98" s="168">
        <f t="shared" si="4"/>
        <v>0</v>
      </c>
      <c r="BF98" s="168">
        <f t="shared" si="5"/>
        <v>0</v>
      </c>
      <c r="BG98" s="168">
        <f t="shared" si="6"/>
        <v>0</v>
      </c>
      <c r="BH98" s="168">
        <f t="shared" si="7"/>
        <v>0</v>
      </c>
      <c r="BI98" s="168">
        <f t="shared" si="8"/>
        <v>0</v>
      </c>
      <c r="BJ98" s="15" t="s">
        <v>80</v>
      </c>
      <c r="BK98" s="168">
        <f t="shared" si="9"/>
        <v>0</v>
      </c>
      <c r="BL98" s="15" t="s">
        <v>155</v>
      </c>
      <c r="BM98" s="167" t="s">
        <v>429</v>
      </c>
    </row>
    <row r="99" spans="1:65" s="2" customFormat="1" ht="16.5" customHeight="1">
      <c r="A99" s="32"/>
      <c r="B99" s="33"/>
      <c r="C99" s="155" t="s">
        <v>151</v>
      </c>
      <c r="D99" s="155" t="s">
        <v>123</v>
      </c>
      <c r="E99" s="156" t="s">
        <v>430</v>
      </c>
      <c r="F99" s="157" t="s">
        <v>431</v>
      </c>
      <c r="G99" s="158" t="s">
        <v>126</v>
      </c>
      <c r="H99" s="159">
        <v>1</v>
      </c>
      <c r="I99" s="160"/>
      <c r="J99" s="161">
        <f t="shared" si="0"/>
        <v>0</v>
      </c>
      <c r="K99" s="157" t="s">
        <v>19</v>
      </c>
      <c r="L99" s="162"/>
      <c r="M99" s="163" t="s">
        <v>19</v>
      </c>
      <c r="N99" s="164" t="s">
        <v>43</v>
      </c>
      <c r="O99" s="62"/>
      <c r="P99" s="165">
        <f t="shared" si="1"/>
        <v>0</v>
      </c>
      <c r="Q99" s="165">
        <v>0</v>
      </c>
      <c r="R99" s="165">
        <f t="shared" si="2"/>
        <v>0</v>
      </c>
      <c r="S99" s="165">
        <v>0</v>
      </c>
      <c r="T99" s="166">
        <f t="shared" si="3"/>
        <v>0</v>
      </c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R99" s="167" t="s">
        <v>155</v>
      </c>
      <c r="AT99" s="167" t="s">
        <v>123</v>
      </c>
      <c r="AU99" s="167" t="s">
        <v>80</v>
      </c>
      <c r="AY99" s="15" t="s">
        <v>128</v>
      </c>
      <c r="BE99" s="168">
        <f t="shared" si="4"/>
        <v>0</v>
      </c>
      <c r="BF99" s="168">
        <f t="shared" si="5"/>
        <v>0</v>
      </c>
      <c r="BG99" s="168">
        <f t="shared" si="6"/>
        <v>0</v>
      </c>
      <c r="BH99" s="168">
        <f t="shared" si="7"/>
        <v>0</v>
      </c>
      <c r="BI99" s="168">
        <f t="shared" si="8"/>
        <v>0</v>
      </c>
      <c r="BJ99" s="15" t="s">
        <v>80</v>
      </c>
      <c r="BK99" s="168">
        <f t="shared" si="9"/>
        <v>0</v>
      </c>
      <c r="BL99" s="15" t="s">
        <v>155</v>
      </c>
      <c r="BM99" s="167" t="s">
        <v>432</v>
      </c>
    </row>
    <row r="100" spans="1:65" s="2" customFormat="1" ht="21.75" customHeight="1">
      <c r="A100" s="32"/>
      <c r="B100" s="33"/>
      <c r="C100" s="155" t="s">
        <v>157</v>
      </c>
      <c r="D100" s="155" t="s">
        <v>123</v>
      </c>
      <c r="E100" s="156" t="s">
        <v>433</v>
      </c>
      <c r="F100" s="157" t="s">
        <v>434</v>
      </c>
      <c r="G100" s="158" t="s">
        <v>262</v>
      </c>
      <c r="H100" s="159">
        <v>240</v>
      </c>
      <c r="I100" s="160"/>
      <c r="J100" s="161">
        <f t="shared" si="0"/>
        <v>0</v>
      </c>
      <c r="K100" s="157" t="s">
        <v>19</v>
      </c>
      <c r="L100" s="162"/>
      <c r="M100" s="163" t="s">
        <v>19</v>
      </c>
      <c r="N100" s="164" t="s">
        <v>43</v>
      </c>
      <c r="O100" s="62"/>
      <c r="P100" s="165">
        <f t="shared" si="1"/>
        <v>0</v>
      </c>
      <c r="Q100" s="165">
        <v>0</v>
      </c>
      <c r="R100" s="165">
        <f t="shared" si="2"/>
        <v>0</v>
      </c>
      <c r="S100" s="165">
        <v>0</v>
      </c>
      <c r="T100" s="166">
        <f t="shared" si="3"/>
        <v>0</v>
      </c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R100" s="167" t="s">
        <v>155</v>
      </c>
      <c r="AT100" s="167" t="s">
        <v>123</v>
      </c>
      <c r="AU100" s="167" t="s">
        <v>80</v>
      </c>
      <c r="AY100" s="15" t="s">
        <v>128</v>
      </c>
      <c r="BE100" s="168">
        <f t="shared" si="4"/>
        <v>0</v>
      </c>
      <c r="BF100" s="168">
        <f t="shared" si="5"/>
        <v>0</v>
      </c>
      <c r="BG100" s="168">
        <f t="shared" si="6"/>
        <v>0</v>
      </c>
      <c r="BH100" s="168">
        <f t="shared" si="7"/>
        <v>0</v>
      </c>
      <c r="BI100" s="168">
        <f t="shared" si="8"/>
        <v>0</v>
      </c>
      <c r="BJ100" s="15" t="s">
        <v>80</v>
      </c>
      <c r="BK100" s="168">
        <f t="shared" si="9"/>
        <v>0</v>
      </c>
      <c r="BL100" s="15" t="s">
        <v>155</v>
      </c>
      <c r="BM100" s="167" t="s">
        <v>435</v>
      </c>
    </row>
    <row r="101" spans="1:65" s="2" customFormat="1" ht="16.5" customHeight="1">
      <c r="A101" s="32"/>
      <c r="B101" s="33"/>
      <c r="C101" s="155" t="s">
        <v>304</v>
      </c>
      <c r="D101" s="155" t="s">
        <v>123</v>
      </c>
      <c r="E101" s="156" t="s">
        <v>139</v>
      </c>
      <c r="F101" s="157" t="s">
        <v>436</v>
      </c>
      <c r="G101" s="158" t="s">
        <v>126</v>
      </c>
      <c r="H101" s="159">
        <v>5</v>
      </c>
      <c r="I101" s="160"/>
      <c r="J101" s="161">
        <f t="shared" si="0"/>
        <v>0</v>
      </c>
      <c r="K101" s="157" t="s">
        <v>19</v>
      </c>
      <c r="L101" s="162"/>
      <c r="M101" s="163" t="s">
        <v>19</v>
      </c>
      <c r="N101" s="164" t="s">
        <v>43</v>
      </c>
      <c r="O101" s="62"/>
      <c r="P101" s="165">
        <f t="shared" si="1"/>
        <v>0</v>
      </c>
      <c r="Q101" s="165">
        <v>0</v>
      </c>
      <c r="R101" s="165">
        <f t="shared" si="2"/>
        <v>0</v>
      </c>
      <c r="S101" s="165">
        <v>0</v>
      </c>
      <c r="T101" s="166">
        <f t="shared" si="3"/>
        <v>0</v>
      </c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R101" s="167" t="s">
        <v>155</v>
      </c>
      <c r="AT101" s="167" t="s">
        <v>123</v>
      </c>
      <c r="AU101" s="167" t="s">
        <v>80</v>
      </c>
      <c r="AY101" s="15" t="s">
        <v>128</v>
      </c>
      <c r="BE101" s="168">
        <f t="shared" si="4"/>
        <v>0</v>
      </c>
      <c r="BF101" s="168">
        <f t="shared" si="5"/>
        <v>0</v>
      </c>
      <c r="BG101" s="168">
        <f t="shared" si="6"/>
        <v>0</v>
      </c>
      <c r="BH101" s="168">
        <f t="shared" si="7"/>
        <v>0</v>
      </c>
      <c r="BI101" s="168">
        <f t="shared" si="8"/>
        <v>0</v>
      </c>
      <c r="BJ101" s="15" t="s">
        <v>80</v>
      </c>
      <c r="BK101" s="168">
        <f t="shared" si="9"/>
        <v>0</v>
      </c>
      <c r="BL101" s="15" t="s">
        <v>155</v>
      </c>
      <c r="BM101" s="167" t="s">
        <v>437</v>
      </c>
    </row>
    <row r="102" spans="1:65" s="2" customFormat="1" ht="16.5" customHeight="1">
      <c r="A102" s="32"/>
      <c r="B102" s="33"/>
      <c r="C102" s="155" t="s">
        <v>308</v>
      </c>
      <c r="D102" s="155" t="s">
        <v>123</v>
      </c>
      <c r="E102" s="156" t="s">
        <v>146</v>
      </c>
      <c r="F102" s="157" t="s">
        <v>438</v>
      </c>
      <c r="G102" s="158" t="s">
        <v>126</v>
      </c>
      <c r="H102" s="159">
        <v>1</v>
      </c>
      <c r="I102" s="160"/>
      <c r="J102" s="161">
        <f t="shared" si="0"/>
        <v>0</v>
      </c>
      <c r="K102" s="157" t="s">
        <v>19</v>
      </c>
      <c r="L102" s="162"/>
      <c r="M102" s="163" t="s">
        <v>19</v>
      </c>
      <c r="N102" s="164" t="s">
        <v>43</v>
      </c>
      <c r="O102" s="62"/>
      <c r="P102" s="165">
        <f t="shared" si="1"/>
        <v>0</v>
      </c>
      <c r="Q102" s="165">
        <v>0</v>
      </c>
      <c r="R102" s="165">
        <f t="shared" si="2"/>
        <v>0</v>
      </c>
      <c r="S102" s="165">
        <v>0</v>
      </c>
      <c r="T102" s="166">
        <f t="shared" si="3"/>
        <v>0</v>
      </c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R102" s="167" t="s">
        <v>155</v>
      </c>
      <c r="AT102" s="167" t="s">
        <v>123</v>
      </c>
      <c r="AU102" s="167" t="s">
        <v>80</v>
      </c>
      <c r="AY102" s="15" t="s">
        <v>128</v>
      </c>
      <c r="BE102" s="168">
        <f t="shared" si="4"/>
        <v>0</v>
      </c>
      <c r="BF102" s="168">
        <f t="shared" si="5"/>
        <v>0</v>
      </c>
      <c r="BG102" s="168">
        <f t="shared" si="6"/>
        <v>0</v>
      </c>
      <c r="BH102" s="168">
        <f t="shared" si="7"/>
        <v>0</v>
      </c>
      <c r="BI102" s="168">
        <f t="shared" si="8"/>
        <v>0</v>
      </c>
      <c r="BJ102" s="15" t="s">
        <v>80</v>
      </c>
      <c r="BK102" s="168">
        <f t="shared" si="9"/>
        <v>0</v>
      </c>
      <c r="BL102" s="15" t="s">
        <v>155</v>
      </c>
      <c r="BM102" s="167" t="s">
        <v>439</v>
      </c>
    </row>
    <row r="103" spans="1:65" s="2" customFormat="1" ht="21.75" customHeight="1">
      <c r="A103" s="32"/>
      <c r="B103" s="33"/>
      <c r="C103" s="155" t="s">
        <v>168</v>
      </c>
      <c r="D103" s="155" t="s">
        <v>123</v>
      </c>
      <c r="E103" s="156" t="s">
        <v>440</v>
      </c>
      <c r="F103" s="157" t="s">
        <v>441</v>
      </c>
      <c r="G103" s="158" t="s">
        <v>262</v>
      </c>
      <c r="H103" s="159">
        <v>180</v>
      </c>
      <c r="I103" s="160"/>
      <c r="J103" s="161">
        <f t="shared" si="0"/>
        <v>0</v>
      </c>
      <c r="K103" s="157" t="s">
        <v>19</v>
      </c>
      <c r="L103" s="162"/>
      <c r="M103" s="163" t="s">
        <v>19</v>
      </c>
      <c r="N103" s="164" t="s">
        <v>43</v>
      </c>
      <c r="O103" s="62"/>
      <c r="P103" s="165">
        <f t="shared" si="1"/>
        <v>0</v>
      </c>
      <c r="Q103" s="165">
        <v>0</v>
      </c>
      <c r="R103" s="165">
        <f t="shared" si="2"/>
        <v>0</v>
      </c>
      <c r="S103" s="165">
        <v>0</v>
      </c>
      <c r="T103" s="166">
        <f t="shared" si="3"/>
        <v>0</v>
      </c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R103" s="167" t="s">
        <v>155</v>
      </c>
      <c r="AT103" s="167" t="s">
        <v>123</v>
      </c>
      <c r="AU103" s="167" t="s">
        <v>80</v>
      </c>
      <c r="AY103" s="15" t="s">
        <v>128</v>
      </c>
      <c r="BE103" s="168">
        <f t="shared" si="4"/>
        <v>0</v>
      </c>
      <c r="BF103" s="168">
        <f t="shared" si="5"/>
        <v>0</v>
      </c>
      <c r="BG103" s="168">
        <f t="shared" si="6"/>
        <v>0</v>
      </c>
      <c r="BH103" s="168">
        <f t="shared" si="7"/>
        <v>0</v>
      </c>
      <c r="BI103" s="168">
        <f t="shared" si="8"/>
        <v>0</v>
      </c>
      <c r="BJ103" s="15" t="s">
        <v>80</v>
      </c>
      <c r="BK103" s="168">
        <f t="shared" si="9"/>
        <v>0</v>
      </c>
      <c r="BL103" s="15" t="s">
        <v>155</v>
      </c>
      <c r="BM103" s="167" t="s">
        <v>442</v>
      </c>
    </row>
    <row r="104" spans="1:65" s="2" customFormat="1" ht="21.75" customHeight="1">
      <c r="A104" s="32"/>
      <c r="B104" s="33"/>
      <c r="C104" s="155" t="s">
        <v>180</v>
      </c>
      <c r="D104" s="155" t="s">
        <v>123</v>
      </c>
      <c r="E104" s="156" t="s">
        <v>443</v>
      </c>
      <c r="F104" s="157" t="s">
        <v>444</v>
      </c>
      <c r="G104" s="158" t="s">
        <v>262</v>
      </c>
      <c r="H104" s="159">
        <v>60</v>
      </c>
      <c r="I104" s="160"/>
      <c r="J104" s="161">
        <f t="shared" si="0"/>
        <v>0</v>
      </c>
      <c r="K104" s="157" t="s">
        <v>19</v>
      </c>
      <c r="L104" s="162"/>
      <c r="M104" s="163" t="s">
        <v>19</v>
      </c>
      <c r="N104" s="164" t="s">
        <v>43</v>
      </c>
      <c r="O104" s="62"/>
      <c r="P104" s="165">
        <f t="shared" si="1"/>
        <v>0</v>
      </c>
      <c r="Q104" s="165">
        <v>0</v>
      </c>
      <c r="R104" s="165">
        <f t="shared" si="2"/>
        <v>0</v>
      </c>
      <c r="S104" s="165">
        <v>0</v>
      </c>
      <c r="T104" s="166">
        <f t="shared" si="3"/>
        <v>0</v>
      </c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R104" s="167" t="s">
        <v>155</v>
      </c>
      <c r="AT104" s="167" t="s">
        <v>123</v>
      </c>
      <c r="AU104" s="167" t="s">
        <v>80</v>
      </c>
      <c r="AY104" s="15" t="s">
        <v>128</v>
      </c>
      <c r="BE104" s="168">
        <f t="shared" si="4"/>
        <v>0</v>
      </c>
      <c r="BF104" s="168">
        <f t="shared" si="5"/>
        <v>0</v>
      </c>
      <c r="BG104" s="168">
        <f t="shared" si="6"/>
        <v>0</v>
      </c>
      <c r="BH104" s="168">
        <f t="shared" si="7"/>
        <v>0</v>
      </c>
      <c r="BI104" s="168">
        <f t="shared" si="8"/>
        <v>0</v>
      </c>
      <c r="BJ104" s="15" t="s">
        <v>80</v>
      </c>
      <c r="BK104" s="168">
        <f t="shared" si="9"/>
        <v>0</v>
      </c>
      <c r="BL104" s="15" t="s">
        <v>155</v>
      </c>
      <c r="BM104" s="167" t="s">
        <v>445</v>
      </c>
    </row>
    <row r="105" spans="1:65" s="2" customFormat="1" ht="21.75" customHeight="1">
      <c r="A105" s="32"/>
      <c r="B105" s="33"/>
      <c r="C105" s="155" t="s">
        <v>176</v>
      </c>
      <c r="D105" s="155" t="s">
        <v>123</v>
      </c>
      <c r="E105" s="156" t="s">
        <v>446</v>
      </c>
      <c r="F105" s="157" t="s">
        <v>447</v>
      </c>
      <c r="G105" s="158" t="s">
        <v>262</v>
      </c>
      <c r="H105" s="159">
        <v>240</v>
      </c>
      <c r="I105" s="160"/>
      <c r="J105" s="161">
        <f t="shared" si="0"/>
        <v>0</v>
      </c>
      <c r="K105" s="157" t="s">
        <v>19</v>
      </c>
      <c r="L105" s="162"/>
      <c r="M105" s="163" t="s">
        <v>19</v>
      </c>
      <c r="N105" s="164" t="s">
        <v>43</v>
      </c>
      <c r="O105" s="62"/>
      <c r="P105" s="165">
        <f t="shared" si="1"/>
        <v>0</v>
      </c>
      <c r="Q105" s="165">
        <v>0</v>
      </c>
      <c r="R105" s="165">
        <f t="shared" si="2"/>
        <v>0</v>
      </c>
      <c r="S105" s="165">
        <v>0</v>
      </c>
      <c r="T105" s="166">
        <f t="shared" si="3"/>
        <v>0</v>
      </c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R105" s="167" t="s">
        <v>155</v>
      </c>
      <c r="AT105" s="167" t="s">
        <v>123</v>
      </c>
      <c r="AU105" s="167" t="s">
        <v>80</v>
      </c>
      <c r="AY105" s="15" t="s">
        <v>128</v>
      </c>
      <c r="BE105" s="168">
        <f t="shared" si="4"/>
        <v>0</v>
      </c>
      <c r="BF105" s="168">
        <f t="shared" si="5"/>
        <v>0</v>
      </c>
      <c r="BG105" s="168">
        <f t="shared" si="6"/>
        <v>0</v>
      </c>
      <c r="BH105" s="168">
        <f t="shared" si="7"/>
        <v>0</v>
      </c>
      <c r="BI105" s="168">
        <f t="shared" si="8"/>
        <v>0</v>
      </c>
      <c r="BJ105" s="15" t="s">
        <v>80</v>
      </c>
      <c r="BK105" s="168">
        <f t="shared" si="9"/>
        <v>0</v>
      </c>
      <c r="BL105" s="15" t="s">
        <v>155</v>
      </c>
      <c r="BM105" s="167" t="s">
        <v>448</v>
      </c>
    </row>
    <row r="106" spans="1:65" s="2" customFormat="1" ht="44.25" customHeight="1">
      <c r="A106" s="32"/>
      <c r="B106" s="33"/>
      <c r="C106" s="183" t="s">
        <v>216</v>
      </c>
      <c r="D106" s="183" t="s">
        <v>152</v>
      </c>
      <c r="E106" s="184" t="s">
        <v>449</v>
      </c>
      <c r="F106" s="185" t="s">
        <v>450</v>
      </c>
      <c r="G106" s="186" t="s">
        <v>126</v>
      </c>
      <c r="H106" s="187">
        <v>1</v>
      </c>
      <c r="I106" s="188"/>
      <c r="J106" s="189">
        <f t="shared" si="0"/>
        <v>0</v>
      </c>
      <c r="K106" s="185" t="s">
        <v>19</v>
      </c>
      <c r="L106" s="37"/>
      <c r="M106" s="190" t="s">
        <v>19</v>
      </c>
      <c r="N106" s="191" t="s">
        <v>43</v>
      </c>
      <c r="O106" s="62"/>
      <c r="P106" s="165">
        <f t="shared" si="1"/>
        <v>0</v>
      </c>
      <c r="Q106" s="165">
        <v>0</v>
      </c>
      <c r="R106" s="165">
        <f t="shared" si="2"/>
        <v>0</v>
      </c>
      <c r="S106" s="165">
        <v>0</v>
      </c>
      <c r="T106" s="166">
        <f t="shared" si="3"/>
        <v>0</v>
      </c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R106" s="167" t="s">
        <v>155</v>
      </c>
      <c r="AT106" s="167" t="s">
        <v>152</v>
      </c>
      <c r="AU106" s="167" t="s">
        <v>80</v>
      </c>
      <c r="AY106" s="15" t="s">
        <v>128</v>
      </c>
      <c r="BE106" s="168">
        <f t="shared" si="4"/>
        <v>0</v>
      </c>
      <c r="BF106" s="168">
        <f t="shared" si="5"/>
        <v>0</v>
      </c>
      <c r="BG106" s="168">
        <f t="shared" si="6"/>
        <v>0</v>
      </c>
      <c r="BH106" s="168">
        <f t="shared" si="7"/>
        <v>0</v>
      </c>
      <c r="BI106" s="168">
        <f t="shared" si="8"/>
        <v>0</v>
      </c>
      <c r="BJ106" s="15" t="s">
        <v>80</v>
      </c>
      <c r="BK106" s="168">
        <f t="shared" si="9"/>
        <v>0</v>
      </c>
      <c r="BL106" s="15" t="s">
        <v>155</v>
      </c>
      <c r="BM106" s="167" t="s">
        <v>451</v>
      </c>
    </row>
    <row r="107" spans="1:65" s="2" customFormat="1" ht="33" customHeight="1">
      <c r="A107" s="32"/>
      <c r="B107" s="33"/>
      <c r="C107" s="183" t="s">
        <v>220</v>
      </c>
      <c r="D107" s="183" t="s">
        <v>152</v>
      </c>
      <c r="E107" s="184" t="s">
        <v>452</v>
      </c>
      <c r="F107" s="185" t="s">
        <v>453</v>
      </c>
      <c r="G107" s="186" t="s">
        <v>126</v>
      </c>
      <c r="H107" s="187">
        <v>1</v>
      </c>
      <c r="I107" s="188"/>
      <c r="J107" s="189">
        <f t="shared" si="0"/>
        <v>0</v>
      </c>
      <c r="K107" s="185" t="s">
        <v>19</v>
      </c>
      <c r="L107" s="37"/>
      <c r="M107" s="190" t="s">
        <v>19</v>
      </c>
      <c r="N107" s="191" t="s">
        <v>43</v>
      </c>
      <c r="O107" s="62"/>
      <c r="P107" s="165">
        <f t="shared" si="1"/>
        <v>0</v>
      </c>
      <c r="Q107" s="165">
        <v>0</v>
      </c>
      <c r="R107" s="165">
        <f t="shared" si="2"/>
        <v>0</v>
      </c>
      <c r="S107" s="165">
        <v>0</v>
      </c>
      <c r="T107" s="166">
        <f t="shared" si="3"/>
        <v>0</v>
      </c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R107" s="167" t="s">
        <v>155</v>
      </c>
      <c r="AT107" s="167" t="s">
        <v>152</v>
      </c>
      <c r="AU107" s="167" t="s">
        <v>80</v>
      </c>
      <c r="AY107" s="15" t="s">
        <v>128</v>
      </c>
      <c r="BE107" s="168">
        <f t="shared" si="4"/>
        <v>0</v>
      </c>
      <c r="BF107" s="168">
        <f t="shared" si="5"/>
        <v>0</v>
      </c>
      <c r="BG107" s="168">
        <f t="shared" si="6"/>
        <v>0</v>
      </c>
      <c r="BH107" s="168">
        <f t="shared" si="7"/>
        <v>0</v>
      </c>
      <c r="BI107" s="168">
        <f t="shared" si="8"/>
        <v>0</v>
      </c>
      <c r="BJ107" s="15" t="s">
        <v>80</v>
      </c>
      <c r="BK107" s="168">
        <f t="shared" si="9"/>
        <v>0</v>
      </c>
      <c r="BL107" s="15" t="s">
        <v>155</v>
      </c>
      <c r="BM107" s="167" t="s">
        <v>454</v>
      </c>
    </row>
    <row r="108" spans="1:65" s="2" customFormat="1" ht="66.75" customHeight="1">
      <c r="A108" s="32"/>
      <c r="B108" s="33"/>
      <c r="C108" s="183" t="s">
        <v>224</v>
      </c>
      <c r="D108" s="183" t="s">
        <v>152</v>
      </c>
      <c r="E108" s="184" t="s">
        <v>455</v>
      </c>
      <c r="F108" s="185" t="s">
        <v>456</v>
      </c>
      <c r="G108" s="186" t="s">
        <v>126</v>
      </c>
      <c r="H108" s="187">
        <v>1</v>
      </c>
      <c r="I108" s="188"/>
      <c r="J108" s="189">
        <f t="shared" si="0"/>
        <v>0</v>
      </c>
      <c r="K108" s="185" t="s">
        <v>19</v>
      </c>
      <c r="L108" s="37"/>
      <c r="M108" s="190" t="s">
        <v>19</v>
      </c>
      <c r="N108" s="191" t="s">
        <v>43</v>
      </c>
      <c r="O108" s="62"/>
      <c r="P108" s="165">
        <f t="shared" si="1"/>
        <v>0</v>
      </c>
      <c r="Q108" s="165">
        <v>0</v>
      </c>
      <c r="R108" s="165">
        <f t="shared" si="2"/>
        <v>0</v>
      </c>
      <c r="S108" s="165">
        <v>0</v>
      </c>
      <c r="T108" s="166">
        <f t="shared" si="3"/>
        <v>0</v>
      </c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R108" s="167" t="s">
        <v>155</v>
      </c>
      <c r="AT108" s="167" t="s">
        <v>152</v>
      </c>
      <c r="AU108" s="167" t="s">
        <v>80</v>
      </c>
      <c r="AY108" s="15" t="s">
        <v>128</v>
      </c>
      <c r="BE108" s="168">
        <f t="shared" si="4"/>
        <v>0</v>
      </c>
      <c r="BF108" s="168">
        <f t="shared" si="5"/>
        <v>0</v>
      </c>
      <c r="BG108" s="168">
        <f t="shared" si="6"/>
        <v>0</v>
      </c>
      <c r="BH108" s="168">
        <f t="shared" si="7"/>
        <v>0</v>
      </c>
      <c r="BI108" s="168">
        <f t="shared" si="8"/>
        <v>0</v>
      </c>
      <c r="BJ108" s="15" t="s">
        <v>80</v>
      </c>
      <c r="BK108" s="168">
        <f t="shared" si="9"/>
        <v>0</v>
      </c>
      <c r="BL108" s="15" t="s">
        <v>155</v>
      </c>
      <c r="BM108" s="167" t="s">
        <v>457</v>
      </c>
    </row>
    <row r="109" spans="1:65" s="2" customFormat="1" ht="24.2" customHeight="1">
      <c r="A109" s="32"/>
      <c r="B109" s="33"/>
      <c r="C109" s="183" t="s">
        <v>228</v>
      </c>
      <c r="D109" s="183" t="s">
        <v>152</v>
      </c>
      <c r="E109" s="184" t="s">
        <v>458</v>
      </c>
      <c r="F109" s="185" t="s">
        <v>459</v>
      </c>
      <c r="G109" s="186" t="s">
        <v>126</v>
      </c>
      <c r="H109" s="187">
        <v>1</v>
      </c>
      <c r="I109" s="188"/>
      <c r="J109" s="189">
        <f t="shared" si="0"/>
        <v>0</v>
      </c>
      <c r="K109" s="185" t="s">
        <v>19</v>
      </c>
      <c r="L109" s="37"/>
      <c r="M109" s="190" t="s">
        <v>19</v>
      </c>
      <c r="N109" s="191" t="s">
        <v>43</v>
      </c>
      <c r="O109" s="62"/>
      <c r="P109" s="165">
        <f t="shared" si="1"/>
        <v>0</v>
      </c>
      <c r="Q109" s="165">
        <v>0</v>
      </c>
      <c r="R109" s="165">
        <f t="shared" si="2"/>
        <v>0</v>
      </c>
      <c r="S109" s="165">
        <v>0</v>
      </c>
      <c r="T109" s="166">
        <f t="shared" si="3"/>
        <v>0</v>
      </c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R109" s="167" t="s">
        <v>155</v>
      </c>
      <c r="AT109" s="167" t="s">
        <v>152</v>
      </c>
      <c r="AU109" s="167" t="s">
        <v>80</v>
      </c>
      <c r="AY109" s="15" t="s">
        <v>128</v>
      </c>
      <c r="BE109" s="168">
        <f t="shared" si="4"/>
        <v>0</v>
      </c>
      <c r="BF109" s="168">
        <f t="shared" si="5"/>
        <v>0</v>
      </c>
      <c r="BG109" s="168">
        <f t="shared" si="6"/>
        <v>0</v>
      </c>
      <c r="BH109" s="168">
        <f t="shared" si="7"/>
        <v>0</v>
      </c>
      <c r="BI109" s="168">
        <f t="shared" si="8"/>
        <v>0</v>
      </c>
      <c r="BJ109" s="15" t="s">
        <v>80</v>
      </c>
      <c r="BK109" s="168">
        <f t="shared" si="9"/>
        <v>0</v>
      </c>
      <c r="BL109" s="15" t="s">
        <v>155</v>
      </c>
      <c r="BM109" s="167" t="s">
        <v>460</v>
      </c>
    </row>
    <row r="110" spans="1:65" s="2" customFormat="1" ht="24.2" customHeight="1">
      <c r="A110" s="32"/>
      <c r="B110" s="33"/>
      <c r="C110" s="183" t="s">
        <v>232</v>
      </c>
      <c r="D110" s="183" t="s">
        <v>152</v>
      </c>
      <c r="E110" s="184" t="s">
        <v>461</v>
      </c>
      <c r="F110" s="185" t="s">
        <v>462</v>
      </c>
      <c r="G110" s="186" t="s">
        <v>126</v>
      </c>
      <c r="H110" s="187">
        <v>1</v>
      </c>
      <c r="I110" s="188"/>
      <c r="J110" s="189">
        <f t="shared" si="0"/>
        <v>0</v>
      </c>
      <c r="K110" s="185" t="s">
        <v>19</v>
      </c>
      <c r="L110" s="37"/>
      <c r="M110" s="190" t="s">
        <v>19</v>
      </c>
      <c r="N110" s="191" t="s">
        <v>43</v>
      </c>
      <c r="O110" s="62"/>
      <c r="P110" s="165">
        <f t="shared" si="1"/>
        <v>0</v>
      </c>
      <c r="Q110" s="165">
        <v>0</v>
      </c>
      <c r="R110" s="165">
        <f t="shared" si="2"/>
        <v>0</v>
      </c>
      <c r="S110" s="165">
        <v>0</v>
      </c>
      <c r="T110" s="166">
        <f t="shared" si="3"/>
        <v>0</v>
      </c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R110" s="167" t="s">
        <v>155</v>
      </c>
      <c r="AT110" s="167" t="s">
        <v>152</v>
      </c>
      <c r="AU110" s="167" t="s">
        <v>80</v>
      </c>
      <c r="AY110" s="15" t="s">
        <v>128</v>
      </c>
      <c r="BE110" s="168">
        <f t="shared" si="4"/>
        <v>0</v>
      </c>
      <c r="BF110" s="168">
        <f t="shared" si="5"/>
        <v>0</v>
      </c>
      <c r="BG110" s="168">
        <f t="shared" si="6"/>
        <v>0</v>
      </c>
      <c r="BH110" s="168">
        <f t="shared" si="7"/>
        <v>0</v>
      </c>
      <c r="BI110" s="168">
        <f t="shared" si="8"/>
        <v>0</v>
      </c>
      <c r="BJ110" s="15" t="s">
        <v>80</v>
      </c>
      <c r="BK110" s="168">
        <f t="shared" si="9"/>
        <v>0</v>
      </c>
      <c r="BL110" s="15" t="s">
        <v>155</v>
      </c>
      <c r="BM110" s="167" t="s">
        <v>463</v>
      </c>
    </row>
    <row r="111" spans="1:65" s="2" customFormat="1" ht="16.5" customHeight="1">
      <c r="A111" s="32"/>
      <c r="B111" s="33"/>
      <c r="C111" s="183" t="s">
        <v>240</v>
      </c>
      <c r="D111" s="183" t="s">
        <v>152</v>
      </c>
      <c r="E111" s="184" t="s">
        <v>233</v>
      </c>
      <c r="F111" s="185" t="s">
        <v>464</v>
      </c>
      <c r="G111" s="186" t="s">
        <v>126</v>
      </c>
      <c r="H111" s="187">
        <v>1</v>
      </c>
      <c r="I111" s="188"/>
      <c r="J111" s="189">
        <f t="shared" si="0"/>
        <v>0</v>
      </c>
      <c r="K111" s="185" t="s">
        <v>19</v>
      </c>
      <c r="L111" s="37"/>
      <c r="M111" s="197" t="s">
        <v>19</v>
      </c>
      <c r="N111" s="198" t="s">
        <v>43</v>
      </c>
      <c r="O111" s="199"/>
      <c r="P111" s="200">
        <f t="shared" si="1"/>
        <v>0</v>
      </c>
      <c r="Q111" s="200">
        <v>0</v>
      </c>
      <c r="R111" s="200">
        <f t="shared" si="2"/>
        <v>0</v>
      </c>
      <c r="S111" s="200">
        <v>0</v>
      </c>
      <c r="T111" s="201">
        <f t="shared" si="3"/>
        <v>0</v>
      </c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R111" s="167" t="s">
        <v>155</v>
      </c>
      <c r="AT111" s="167" t="s">
        <v>152</v>
      </c>
      <c r="AU111" s="167" t="s">
        <v>80</v>
      </c>
      <c r="AY111" s="15" t="s">
        <v>128</v>
      </c>
      <c r="BE111" s="168">
        <f t="shared" si="4"/>
        <v>0</v>
      </c>
      <c r="BF111" s="168">
        <f t="shared" si="5"/>
        <v>0</v>
      </c>
      <c r="BG111" s="168">
        <f t="shared" si="6"/>
        <v>0</v>
      </c>
      <c r="BH111" s="168">
        <f t="shared" si="7"/>
        <v>0</v>
      </c>
      <c r="BI111" s="168">
        <f t="shared" si="8"/>
        <v>0</v>
      </c>
      <c r="BJ111" s="15" t="s">
        <v>80</v>
      </c>
      <c r="BK111" s="168">
        <f t="shared" si="9"/>
        <v>0</v>
      </c>
      <c r="BL111" s="15" t="s">
        <v>155</v>
      </c>
      <c r="BM111" s="167" t="s">
        <v>465</v>
      </c>
    </row>
    <row r="112" spans="1:65" s="2" customFormat="1" ht="6.95" customHeight="1">
      <c r="A112" s="32"/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7"/>
      <c r="M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</sheetData>
  <sheetProtection algorithmName="SHA-512" hashValue="tN3kQcJYMz/7DcOmQjzg/5nI7sqralBHWepTUAhMjqEXc0IAVRtbKxPk1vEUwai9mPyr8xoiKE3Gjuh6XUUl7A==" saltValue="xxCEhcUG10GHy0fTf1SylcJOjka6a+WG5PDFTEYOhURZJnf0L0KK6Q9W1NUxEfvSoE9MgKLjUFmdW1GbzzsEpA==" spinCount="100000" sheet="1" objects="1" scenarios="1" formatColumns="0" formatRows="0" autoFilter="0"/>
  <autoFilter ref="C79:K11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99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1" customFormat="1" ht="12" customHeight="1">
      <c r="B8" s="18"/>
      <c r="D8" s="110" t="s">
        <v>103</v>
      </c>
      <c r="L8" s="18"/>
    </row>
    <row r="9" spans="1:46" s="2" customFormat="1" ht="16.5" customHeight="1">
      <c r="A9" s="32"/>
      <c r="B9" s="37"/>
      <c r="C9" s="32"/>
      <c r="D9" s="32"/>
      <c r="E9" s="337" t="s">
        <v>378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7"/>
      <c r="C10" s="32"/>
      <c r="D10" s="110" t="s">
        <v>466</v>
      </c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6.5" customHeight="1">
      <c r="A11" s="32"/>
      <c r="B11" s="37"/>
      <c r="C11" s="32"/>
      <c r="D11" s="32"/>
      <c r="E11" s="339" t="s">
        <v>467</v>
      </c>
      <c r="F11" s="340"/>
      <c r="G11" s="340"/>
      <c r="H11" s="340"/>
      <c r="I11" s="32"/>
      <c r="J11" s="32"/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1.25">
      <c r="A12" s="32"/>
      <c r="B12" s="37"/>
      <c r="C12" s="32"/>
      <c r="D12" s="32"/>
      <c r="E12" s="32"/>
      <c r="F12" s="32"/>
      <c r="G12" s="32"/>
      <c r="H12" s="32"/>
      <c r="I12" s="32"/>
      <c r="J12" s="32"/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2" customHeight="1">
      <c r="A13" s="32"/>
      <c r="B13" s="37"/>
      <c r="C13" s="32"/>
      <c r="D13" s="110" t="s">
        <v>18</v>
      </c>
      <c r="E13" s="32"/>
      <c r="F13" s="101" t="s">
        <v>19</v>
      </c>
      <c r="G13" s="32"/>
      <c r="H13" s="32"/>
      <c r="I13" s="110" t="s">
        <v>20</v>
      </c>
      <c r="J13" s="101" t="s">
        <v>19</v>
      </c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21</v>
      </c>
      <c r="E14" s="32"/>
      <c r="F14" s="101" t="s">
        <v>32</v>
      </c>
      <c r="G14" s="32"/>
      <c r="H14" s="32"/>
      <c r="I14" s="110" t="s">
        <v>23</v>
      </c>
      <c r="J14" s="112" t="str">
        <f>'Rekapitulace stavby'!AN8</f>
        <v>30. 6. 2022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0.9" customHeight="1">
      <c r="A15" s="32"/>
      <c r="B15" s="37"/>
      <c r="C15" s="32"/>
      <c r="D15" s="32"/>
      <c r="E15" s="32"/>
      <c r="F15" s="32"/>
      <c r="G15" s="32"/>
      <c r="H15" s="32"/>
      <c r="I15" s="32"/>
      <c r="J15" s="32"/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2" customHeight="1">
      <c r="A16" s="32"/>
      <c r="B16" s="37"/>
      <c r="C16" s="32"/>
      <c r="D16" s="110" t="s">
        <v>25</v>
      </c>
      <c r="E16" s="32"/>
      <c r="F16" s="32"/>
      <c r="G16" s="32"/>
      <c r="H16" s="32"/>
      <c r="I16" s="110" t="s">
        <v>26</v>
      </c>
      <c r="J16" s="101" t="s">
        <v>19</v>
      </c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8" customHeight="1">
      <c r="A17" s="32"/>
      <c r="B17" s="37"/>
      <c r="C17" s="32"/>
      <c r="D17" s="32"/>
      <c r="E17" s="101" t="s">
        <v>32</v>
      </c>
      <c r="F17" s="32"/>
      <c r="G17" s="32"/>
      <c r="H17" s="32"/>
      <c r="I17" s="110" t="s">
        <v>28</v>
      </c>
      <c r="J17" s="101" t="s">
        <v>19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6.95" customHeight="1">
      <c r="A18" s="32"/>
      <c r="B18" s="37"/>
      <c r="C18" s="32"/>
      <c r="D18" s="32"/>
      <c r="E18" s="32"/>
      <c r="F18" s="32"/>
      <c r="G18" s="32"/>
      <c r="H18" s="32"/>
      <c r="I18" s="32"/>
      <c r="J18" s="32"/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2" customHeight="1">
      <c r="A19" s="32"/>
      <c r="B19" s="37"/>
      <c r="C19" s="32"/>
      <c r="D19" s="110" t="s">
        <v>29</v>
      </c>
      <c r="E19" s="32"/>
      <c r="F19" s="32"/>
      <c r="G19" s="32"/>
      <c r="H19" s="32"/>
      <c r="I19" s="110" t="s">
        <v>26</v>
      </c>
      <c r="J19" s="28" t="str">
        <f>'Rekapitulace stavby'!AN13</f>
        <v>Vyplň údaj</v>
      </c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8" customHeight="1">
      <c r="A20" s="32"/>
      <c r="B20" s="37"/>
      <c r="C20" s="32"/>
      <c r="D20" s="32"/>
      <c r="E20" s="341" t="str">
        <f>'Rekapitulace stavby'!E14</f>
        <v>Vyplň údaj</v>
      </c>
      <c r="F20" s="342"/>
      <c r="G20" s="342"/>
      <c r="H20" s="342"/>
      <c r="I20" s="110" t="s">
        <v>28</v>
      </c>
      <c r="J20" s="28" t="str">
        <f>'Rekapitulace stavby'!AN14</f>
        <v>Vyplň údaj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6.95" customHeight="1">
      <c r="A21" s="32"/>
      <c r="B21" s="37"/>
      <c r="C21" s="32"/>
      <c r="D21" s="32"/>
      <c r="E21" s="32"/>
      <c r="F21" s="32"/>
      <c r="G21" s="32"/>
      <c r="H21" s="32"/>
      <c r="I21" s="32"/>
      <c r="J21" s="32"/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2" customHeight="1">
      <c r="A22" s="32"/>
      <c r="B22" s="37"/>
      <c r="C22" s="32"/>
      <c r="D22" s="110" t="s">
        <v>31</v>
      </c>
      <c r="E22" s="32"/>
      <c r="F22" s="32"/>
      <c r="G22" s="32"/>
      <c r="H22" s="32"/>
      <c r="I22" s="110" t="s">
        <v>26</v>
      </c>
      <c r="J22" s="101" t="s">
        <v>19</v>
      </c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8" customHeight="1">
      <c r="A23" s="32"/>
      <c r="B23" s="37"/>
      <c r="C23" s="32"/>
      <c r="D23" s="32"/>
      <c r="E23" s="101" t="s">
        <v>32</v>
      </c>
      <c r="F23" s="32"/>
      <c r="G23" s="32"/>
      <c r="H23" s="32"/>
      <c r="I23" s="110" t="s">
        <v>28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6.95" customHeight="1">
      <c r="A24" s="32"/>
      <c r="B24" s="37"/>
      <c r="C24" s="32"/>
      <c r="D24" s="32"/>
      <c r="E24" s="32"/>
      <c r="F24" s="32"/>
      <c r="G24" s="32"/>
      <c r="H24" s="32"/>
      <c r="I24" s="32"/>
      <c r="J24" s="32"/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12" customHeight="1">
      <c r="A25" s="32"/>
      <c r="B25" s="37"/>
      <c r="C25" s="32"/>
      <c r="D25" s="110" t="s">
        <v>34</v>
      </c>
      <c r="E25" s="32"/>
      <c r="F25" s="32"/>
      <c r="G25" s="32"/>
      <c r="H25" s="32"/>
      <c r="I25" s="110" t="s">
        <v>26</v>
      </c>
      <c r="J25" s="101" t="s">
        <v>19</v>
      </c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8" customHeight="1">
      <c r="A26" s="32"/>
      <c r="B26" s="37"/>
      <c r="C26" s="32"/>
      <c r="D26" s="32"/>
      <c r="E26" s="101" t="s">
        <v>32</v>
      </c>
      <c r="F26" s="32"/>
      <c r="G26" s="32"/>
      <c r="H26" s="32"/>
      <c r="I26" s="110" t="s">
        <v>28</v>
      </c>
      <c r="J26" s="101" t="s">
        <v>19</v>
      </c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7"/>
      <c r="C27" s="32"/>
      <c r="D27" s="32"/>
      <c r="E27" s="32"/>
      <c r="F27" s="32"/>
      <c r="G27" s="32"/>
      <c r="H27" s="32"/>
      <c r="I27" s="32"/>
      <c r="J27" s="32"/>
      <c r="K27" s="32"/>
      <c r="L27" s="111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12" customHeight="1">
      <c r="A28" s="32"/>
      <c r="B28" s="37"/>
      <c r="C28" s="32"/>
      <c r="D28" s="110" t="s">
        <v>36</v>
      </c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8" customFormat="1" ht="16.5" customHeight="1">
      <c r="A29" s="113"/>
      <c r="B29" s="114"/>
      <c r="C29" s="113"/>
      <c r="D29" s="113"/>
      <c r="E29" s="343" t="s">
        <v>19</v>
      </c>
      <c r="F29" s="343"/>
      <c r="G29" s="343"/>
      <c r="H29" s="343"/>
      <c r="I29" s="113"/>
      <c r="J29" s="113"/>
      <c r="K29" s="113"/>
      <c r="L29" s="115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</row>
    <row r="30" spans="1:31" s="2" customFormat="1" ht="6.95" customHeight="1">
      <c r="A30" s="32"/>
      <c r="B30" s="37"/>
      <c r="C30" s="32"/>
      <c r="D30" s="32"/>
      <c r="E30" s="32"/>
      <c r="F30" s="32"/>
      <c r="G30" s="32"/>
      <c r="H30" s="32"/>
      <c r="I30" s="32"/>
      <c r="J30" s="32"/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25.35" customHeight="1">
      <c r="A32" s="32"/>
      <c r="B32" s="37"/>
      <c r="C32" s="32"/>
      <c r="D32" s="117" t="s">
        <v>38</v>
      </c>
      <c r="E32" s="32"/>
      <c r="F32" s="32"/>
      <c r="G32" s="32"/>
      <c r="H32" s="32"/>
      <c r="I32" s="32"/>
      <c r="J32" s="118">
        <f>ROUND(J87, 2)</f>
        <v>0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6.95" customHeight="1">
      <c r="A33" s="32"/>
      <c r="B33" s="37"/>
      <c r="C33" s="32"/>
      <c r="D33" s="116"/>
      <c r="E33" s="116"/>
      <c r="F33" s="116"/>
      <c r="G33" s="116"/>
      <c r="H33" s="116"/>
      <c r="I33" s="116"/>
      <c r="J33" s="116"/>
      <c r="K33" s="116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32"/>
      <c r="F34" s="119" t="s">
        <v>40</v>
      </c>
      <c r="G34" s="32"/>
      <c r="H34" s="32"/>
      <c r="I34" s="119" t="s">
        <v>39</v>
      </c>
      <c r="J34" s="119" t="s">
        <v>41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customHeight="1">
      <c r="A35" s="32"/>
      <c r="B35" s="37"/>
      <c r="C35" s="32"/>
      <c r="D35" s="120" t="s">
        <v>42</v>
      </c>
      <c r="E35" s="110" t="s">
        <v>43</v>
      </c>
      <c r="F35" s="121">
        <f>ROUND((SUM(BE87:BE95)),  2)</f>
        <v>0</v>
      </c>
      <c r="G35" s="32"/>
      <c r="H35" s="32"/>
      <c r="I35" s="122">
        <v>0.21</v>
      </c>
      <c r="J35" s="121">
        <f>ROUND(((SUM(BE87:BE95))*I35),  2)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customHeight="1">
      <c r="A36" s="32"/>
      <c r="B36" s="37"/>
      <c r="C36" s="32"/>
      <c r="D36" s="32"/>
      <c r="E36" s="110" t="s">
        <v>44</v>
      </c>
      <c r="F36" s="121">
        <f>ROUND((SUM(BF87:BF95)),  2)</f>
        <v>0</v>
      </c>
      <c r="G36" s="32"/>
      <c r="H36" s="32"/>
      <c r="I36" s="122">
        <v>0.15</v>
      </c>
      <c r="J36" s="121">
        <f>ROUND(((SUM(BF87:BF95))*I36),  2)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45</v>
      </c>
      <c r="F37" s="121">
        <f>ROUND((SUM(BG87:BG95)),  2)</f>
        <v>0</v>
      </c>
      <c r="G37" s="32"/>
      <c r="H37" s="32"/>
      <c r="I37" s="122">
        <v>0.21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hidden="1" customHeight="1">
      <c r="A38" s="32"/>
      <c r="B38" s="37"/>
      <c r="C38" s="32"/>
      <c r="D38" s="32"/>
      <c r="E38" s="110" t="s">
        <v>46</v>
      </c>
      <c r="F38" s="121">
        <f>ROUND((SUM(BH87:BH95)),  2)</f>
        <v>0</v>
      </c>
      <c r="G38" s="32"/>
      <c r="H38" s="32"/>
      <c r="I38" s="122">
        <v>0.15</v>
      </c>
      <c r="J38" s="121">
        <f>0</f>
        <v>0</v>
      </c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14.45" hidden="1" customHeight="1">
      <c r="A39" s="32"/>
      <c r="B39" s="37"/>
      <c r="C39" s="32"/>
      <c r="D39" s="32"/>
      <c r="E39" s="110" t="s">
        <v>47</v>
      </c>
      <c r="F39" s="121">
        <f>ROUND((SUM(BI87:BI95)),  2)</f>
        <v>0</v>
      </c>
      <c r="G39" s="32"/>
      <c r="H39" s="32"/>
      <c r="I39" s="122">
        <v>0</v>
      </c>
      <c r="J39" s="121">
        <f>0</f>
        <v>0</v>
      </c>
      <c r="K39" s="32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6.95" customHeight="1">
      <c r="A40" s="32"/>
      <c r="B40" s="37"/>
      <c r="C40" s="32"/>
      <c r="D40" s="32"/>
      <c r="E40" s="32"/>
      <c r="F40" s="32"/>
      <c r="G40" s="32"/>
      <c r="H40" s="32"/>
      <c r="I40" s="32"/>
      <c r="J40" s="32"/>
      <c r="K40" s="32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2" customFormat="1" ht="25.35" customHeight="1">
      <c r="A41" s="32"/>
      <c r="B41" s="37"/>
      <c r="C41" s="123"/>
      <c r="D41" s="124" t="s">
        <v>48</v>
      </c>
      <c r="E41" s="125"/>
      <c r="F41" s="125"/>
      <c r="G41" s="126" t="s">
        <v>49</v>
      </c>
      <c r="H41" s="127" t="s">
        <v>50</v>
      </c>
      <c r="I41" s="125"/>
      <c r="J41" s="128">
        <f>SUM(J32:J39)</f>
        <v>0</v>
      </c>
      <c r="K41" s="129"/>
      <c r="L41" s="111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pans="1:31" s="2" customFormat="1" ht="14.45" customHeight="1">
      <c r="A42" s="32"/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111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6" spans="1:31" s="2" customFormat="1" ht="6.95" customHeight="1">
      <c r="A46" s="32"/>
      <c r="B46" s="132"/>
      <c r="C46" s="133"/>
      <c r="D46" s="133"/>
      <c r="E46" s="133"/>
      <c r="F46" s="133"/>
      <c r="G46" s="133"/>
      <c r="H46" s="133"/>
      <c r="I46" s="133"/>
      <c r="J46" s="133"/>
      <c r="K46" s="133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24.95" customHeight="1">
      <c r="A47" s="32"/>
      <c r="B47" s="33"/>
      <c r="C47" s="21" t="s">
        <v>105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6.95" customHeight="1">
      <c r="A48" s="32"/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16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344" t="str">
        <f>E7</f>
        <v>Oprava zabezpečovacího zařízení na trati Česká Třebová - Kolín(mimo)</v>
      </c>
      <c r="F50" s="345"/>
      <c r="G50" s="345"/>
      <c r="H50" s="345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1" customFormat="1" ht="12" customHeight="1">
      <c r="B51" s="19"/>
      <c r="C51" s="27" t="s">
        <v>103</v>
      </c>
      <c r="D51" s="20"/>
      <c r="E51" s="20"/>
      <c r="F51" s="20"/>
      <c r="G51" s="20"/>
      <c r="H51" s="20"/>
      <c r="I51" s="20"/>
      <c r="J51" s="20"/>
      <c r="K51" s="20"/>
      <c r="L51" s="18"/>
    </row>
    <row r="52" spans="1:47" s="2" customFormat="1" ht="16.5" customHeight="1">
      <c r="A52" s="32"/>
      <c r="B52" s="33"/>
      <c r="C52" s="34"/>
      <c r="D52" s="34"/>
      <c r="E52" s="344" t="s">
        <v>378</v>
      </c>
      <c r="F52" s="346"/>
      <c r="G52" s="346"/>
      <c r="H52" s="346"/>
      <c r="I52" s="34"/>
      <c r="J52" s="34"/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12" customHeight="1">
      <c r="A53" s="32"/>
      <c r="B53" s="33"/>
      <c r="C53" s="27" t="s">
        <v>466</v>
      </c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6.5" customHeight="1">
      <c r="A54" s="32"/>
      <c r="B54" s="33"/>
      <c r="C54" s="34"/>
      <c r="D54" s="34"/>
      <c r="E54" s="293" t="str">
        <f>E11</f>
        <v>01 - Zemní práce</v>
      </c>
      <c r="F54" s="346"/>
      <c r="G54" s="346"/>
      <c r="H54" s="346"/>
      <c r="I54" s="34"/>
      <c r="J54" s="34"/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6.95" customHeight="1">
      <c r="A55" s="32"/>
      <c r="B55" s="33"/>
      <c r="C55" s="34"/>
      <c r="D55" s="34"/>
      <c r="E55" s="34"/>
      <c r="F55" s="34"/>
      <c r="G55" s="34"/>
      <c r="H55" s="34"/>
      <c r="I55" s="34"/>
      <c r="J55" s="34"/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2" customHeight="1">
      <c r="A56" s="32"/>
      <c r="B56" s="33"/>
      <c r="C56" s="27" t="s">
        <v>21</v>
      </c>
      <c r="D56" s="34"/>
      <c r="E56" s="34"/>
      <c r="F56" s="25" t="str">
        <f>F14</f>
        <v xml:space="preserve"> </v>
      </c>
      <c r="G56" s="34"/>
      <c r="H56" s="34"/>
      <c r="I56" s="27" t="s">
        <v>23</v>
      </c>
      <c r="J56" s="57" t="str">
        <f>IF(J14="","",J14)</f>
        <v>30. 6. 2022</v>
      </c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6.95" customHeight="1">
      <c r="A57" s="32"/>
      <c r="B57" s="33"/>
      <c r="C57" s="34"/>
      <c r="D57" s="34"/>
      <c r="E57" s="34"/>
      <c r="F57" s="34"/>
      <c r="G57" s="34"/>
      <c r="H57" s="34"/>
      <c r="I57" s="34"/>
      <c r="J57" s="34"/>
      <c r="K57" s="34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5.2" customHeight="1">
      <c r="A58" s="32"/>
      <c r="B58" s="33"/>
      <c r="C58" s="27" t="s">
        <v>25</v>
      </c>
      <c r="D58" s="34"/>
      <c r="E58" s="34"/>
      <c r="F58" s="25" t="str">
        <f>E17</f>
        <v xml:space="preserve"> </v>
      </c>
      <c r="G58" s="34"/>
      <c r="H58" s="34"/>
      <c r="I58" s="27" t="s">
        <v>31</v>
      </c>
      <c r="J58" s="30" t="str">
        <f>E23</f>
        <v xml:space="preserve"> </v>
      </c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15.2" customHeight="1">
      <c r="A59" s="32"/>
      <c r="B59" s="33"/>
      <c r="C59" s="27" t="s">
        <v>29</v>
      </c>
      <c r="D59" s="34"/>
      <c r="E59" s="34"/>
      <c r="F59" s="25" t="str">
        <f>IF(E20="","",E20)</f>
        <v>Vyplň údaj</v>
      </c>
      <c r="G59" s="34"/>
      <c r="H59" s="34"/>
      <c r="I59" s="27" t="s">
        <v>34</v>
      </c>
      <c r="J59" s="30" t="str">
        <f>E26</f>
        <v xml:space="preserve"> 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</row>
    <row r="60" spans="1:47" s="2" customFormat="1" ht="10.35" customHeight="1">
      <c r="A60" s="32"/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111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</row>
    <row r="61" spans="1:47" s="2" customFormat="1" ht="29.25" customHeight="1">
      <c r="A61" s="32"/>
      <c r="B61" s="33"/>
      <c r="C61" s="134" t="s">
        <v>106</v>
      </c>
      <c r="D61" s="135"/>
      <c r="E61" s="135"/>
      <c r="F61" s="135"/>
      <c r="G61" s="135"/>
      <c r="H61" s="135"/>
      <c r="I61" s="135"/>
      <c r="J61" s="136" t="s">
        <v>107</v>
      </c>
      <c r="K61" s="135"/>
      <c r="L61" s="111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47" s="2" customFormat="1" ht="10.35" customHeight="1">
      <c r="A62" s="32"/>
      <c r="B62" s="33"/>
      <c r="C62" s="34"/>
      <c r="D62" s="34"/>
      <c r="E62" s="34"/>
      <c r="F62" s="34"/>
      <c r="G62" s="34"/>
      <c r="H62" s="34"/>
      <c r="I62" s="34"/>
      <c r="J62" s="34"/>
      <c r="K62" s="34"/>
      <c r="L62" s="111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</row>
    <row r="63" spans="1:47" s="2" customFormat="1" ht="22.9" customHeight="1">
      <c r="A63" s="32"/>
      <c r="B63" s="33"/>
      <c r="C63" s="137" t="s">
        <v>70</v>
      </c>
      <c r="D63" s="34"/>
      <c r="E63" s="34"/>
      <c r="F63" s="34"/>
      <c r="G63" s="34"/>
      <c r="H63" s="34"/>
      <c r="I63" s="34"/>
      <c r="J63" s="75">
        <f>J87</f>
        <v>0</v>
      </c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U63" s="15" t="s">
        <v>108</v>
      </c>
    </row>
    <row r="64" spans="1:47" s="9" customFormat="1" ht="24.95" customHeight="1">
      <c r="B64" s="138"/>
      <c r="C64" s="139"/>
      <c r="D64" s="140" t="s">
        <v>468</v>
      </c>
      <c r="E64" s="141"/>
      <c r="F64" s="141"/>
      <c r="G64" s="141"/>
      <c r="H64" s="141"/>
      <c r="I64" s="141"/>
      <c r="J64" s="142">
        <f>J92</f>
        <v>0</v>
      </c>
      <c r="K64" s="139"/>
      <c r="L64" s="143"/>
    </row>
    <row r="65" spans="1:31" s="12" customFormat="1" ht="19.899999999999999" customHeight="1">
      <c r="B65" s="204"/>
      <c r="C65" s="95"/>
      <c r="D65" s="205" t="s">
        <v>469</v>
      </c>
      <c r="E65" s="206"/>
      <c r="F65" s="206"/>
      <c r="G65" s="206"/>
      <c r="H65" s="206"/>
      <c r="I65" s="206"/>
      <c r="J65" s="207">
        <f>J93</f>
        <v>0</v>
      </c>
      <c r="K65" s="95"/>
      <c r="L65" s="208"/>
    </row>
    <row r="66" spans="1:31" s="2" customFormat="1" ht="21.75" customHeight="1">
      <c r="A66" s="32"/>
      <c r="B66" s="33"/>
      <c r="C66" s="34"/>
      <c r="D66" s="34"/>
      <c r="E66" s="34"/>
      <c r="F66" s="34"/>
      <c r="G66" s="34"/>
      <c r="H66" s="34"/>
      <c r="I66" s="34"/>
      <c r="J66" s="34"/>
      <c r="K66" s="34"/>
      <c r="L66" s="111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</row>
    <row r="67" spans="1:31" s="2" customFormat="1" ht="6.95" customHeight="1">
      <c r="A67" s="32"/>
      <c r="B67" s="45"/>
      <c r="C67" s="46"/>
      <c r="D67" s="46"/>
      <c r="E67" s="46"/>
      <c r="F67" s="46"/>
      <c r="G67" s="46"/>
      <c r="H67" s="46"/>
      <c r="I67" s="46"/>
      <c r="J67" s="46"/>
      <c r="K67" s="46"/>
      <c r="L67" s="111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</row>
    <row r="71" spans="1:31" s="2" customFormat="1" ht="6.95" customHeight="1">
      <c r="A71" s="32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24.95" customHeight="1">
      <c r="A72" s="32"/>
      <c r="B72" s="33"/>
      <c r="C72" s="21" t="s">
        <v>110</v>
      </c>
      <c r="D72" s="34"/>
      <c r="E72" s="34"/>
      <c r="F72" s="34"/>
      <c r="G72" s="34"/>
      <c r="H72" s="34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6.95" customHeight="1">
      <c r="A73" s="32"/>
      <c r="B73" s="33"/>
      <c r="C73" s="34"/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2" customHeight="1">
      <c r="A74" s="32"/>
      <c r="B74" s="33"/>
      <c r="C74" s="27" t="s">
        <v>16</v>
      </c>
      <c r="D74" s="34"/>
      <c r="E74" s="34"/>
      <c r="F74" s="34"/>
      <c r="G74" s="34"/>
      <c r="H74" s="34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16.5" customHeight="1">
      <c r="A75" s="32"/>
      <c r="B75" s="33"/>
      <c r="C75" s="34"/>
      <c r="D75" s="34"/>
      <c r="E75" s="344" t="str">
        <f>E7</f>
        <v>Oprava zabezpečovacího zařízení na trati Česká Třebová - Kolín(mimo)</v>
      </c>
      <c r="F75" s="345"/>
      <c r="G75" s="345"/>
      <c r="H75" s="345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1" customFormat="1" ht="12" customHeight="1">
      <c r="B76" s="19"/>
      <c r="C76" s="27" t="s">
        <v>103</v>
      </c>
      <c r="D76" s="20"/>
      <c r="E76" s="20"/>
      <c r="F76" s="20"/>
      <c r="G76" s="20"/>
      <c r="H76" s="20"/>
      <c r="I76" s="20"/>
      <c r="J76" s="20"/>
      <c r="K76" s="20"/>
      <c r="L76" s="18"/>
    </row>
    <row r="77" spans="1:31" s="2" customFormat="1" ht="16.5" customHeight="1">
      <c r="A77" s="32"/>
      <c r="B77" s="33"/>
      <c r="C77" s="34"/>
      <c r="D77" s="34"/>
      <c r="E77" s="344" t="s">
        <v>378</v>
      </c>
      <c r="F77" s="346"/>
      <c r="G77" s="346"/>
      <c r="H77" s="346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2" customHeight="1">
      <c r="A78" s="32"/>
      <c r="B78" s="33"/>
      <c r="C78" s="27" t="s">
        <v>466</v>
      </c>
      <c r="D78" s="34"/>
      <c r="E78" s="34"/>
      <c r="F78" s="34"/>
      <c r="G78" s="34"/>
      <c r="H78" s="34"/>
      <c r="I78" s="34"/>
      <c r="J78" s="34"/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6.5" customHeight="1">
      <c r="A79" s="32"/>
      <c r="B79" s="33"/>
      <c r="C79" s="34"/>
      <c r="D79" s="34"/>
      <c r="E79" s="293" t="str">
        <f>E11</f>
        <v>01 - Zemní práce</v>
      </c>
      <c r="F79" s="346"/>
      <c r="G79" s="346"/>
      <c r="H79" s="346"/>
      <c r="I79" s="34"/>
      <c r="J79" s="34"/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6.9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2" customFormat="1" ht="12" customHeight="1">
      <c r="A81" s="32"/>
      <c r="B81" s="33"/>
      <c r="C81" s="27" t="s">
        <v>21</v>
      </c>
      <c r="D81" s="34"/>
      <c r="E81" s="34"/>
      <c r="F81" s="25" t="str">
        <f>F14</f>
        <v xml:space="preserve"> </v>
      </c>
      <c r="G81" s="34"/>
      <c r="H81" s="34"/>
      <c r="I81" s="27" t="s">
        <v>23</v>
      </c>
      <c r="J81" s="57" t="str">
        <f>IF(J14="","",J14)</f>
        <v>30. 6. 2022</v>
      </c>
      <c r="K81" s="34"/>
      <c r="L81" s="111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65" s="2" customFormat="1" ht="6.95" customHeight="1">
      <c r="A82" s="32"/>
      <c r="B82" s="33"/>
      <c r="C82" s="34"/>
      <c r="D82" s="34"/>
      <c r="E82" s="34"/>
      <c r="F82" s="34"/>
      <c r="G82" s="34"/>
      <c r="H82" s="34"/>
      <c r="I82" s="34"/>
      <c r="J82" s="34"/>
      <c r="K82" s="34"/>
      <c r="L82" s="111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65" s="2" customFormat="1" ht="15.2" customHeight="1">
      <c r="A83" s="32"/>
      <c r="B83" s="33"/>
      <c r="C83" s="27" t="s">
        <v>25</v>
      </c>
      <c r="D83" s="34"/>
      <c r="E83" s="34"/>
      <c r="F83" s="25" t="str">
        <f>E17</f>
        <v xml:space="preserve"> </v>
      </c>
      <c r="G83" s="34"/>
      <c r="H83" s="34"/>
      <c r="I83" s="27" t="s">
        <v>31</v>
      </c>
      <c r="J83" s="30" t="str">
        <f>E23</f>
        <v xml:space="preserve"> </v>
      </c>
      <c r="K83" s="34"/>
      <c r="L83" s="111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65" s="2" customFormat="1" ht="15.2" customHeight="1">
      <c r="A84" s="32"/>
      <c r="B84" s="33"/>
      <c r="C84" s="27" t="s">
        <v>29</v>
      </c>
      <c r="D84" s="34"/>
      <c r="E84" s="34"/>
      <c r="F84" s="25" t="str">
        <f>IF(E20="","",E20)</f>
        <v>Vyplň údaj</v>
      </c>
      <c r="G84" s="34"/>
      <c r="H84" s="34"/>
      <c r="I84" s="27" t="s">
        <v>34</v>
      </c>
      <c r="J84" s="30" t="str">
        <f>E26</f>
        <v xml:space="preserve"> </v>
      </c>
      <c r="K84" s="34"/>
      <c r="L84" s="111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65" s="2" customFormat="1" ht="10.35" customHeight="1">
      <c r="A85" s="32"/>
      <c r="B85" s="33"/>
      <c r="C85" s="34"/>
      <c r="D85" s="34"/>
      <c r="E85" s="34"/>
      <c r="F85" s="34"/>
      <c r="G85" s="34"/>
      <c r="H85" s="34"/>
      <c r="I85" s="34"/>
      <c r="J85" s="34"/>
      <c r="K85" s="34"/>
      <c r="L85" s="111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65" s="10" customFormat="1" ht="29.25" customHeight="1">
      <c r="A86" s="144"/>
      <c r="B86" s="145"/>
      <c r="C86" s="146" t="s">
        <v>111</v>
      </c>
      <c r="D86" s="147" t="s">
        <v>57</v>
      </c>
      <c r="E86" s="147" t="s">
        <v>53</v>
      </c>
      <c r="F86" s="147" t="s">
        <v>54</v>
      </c>
      <c r="G86" s="147" t="s">
        <v>112</v>
      </c>
      <c r="H86" s="147" t="s">
        <v>113</v>
      </c>
      <c r="I86" s="147" t="s">
        <v>114</v>
      </c>
      <c r="J86" s="147" t="s">
        <v>107</v>
      </c>
      <c r="K86" s="148" t="s">
        <v>115</v>
      </c>
      <c r="L86" s="149"/>
      <c r="M86" s="66" t="s">
        <v>19</v>
      </c>
      <c r="N86" s="67" t="s">
        <v>42</v>
      </c>
      <c r="O86" s="67" t="s">
        <v>116</v>
      </c>
      <c r="P86" s="67" t="s">
        <v>117</v>
      </c>
      <c r="Q86" s="67" t="s">
        <v>118</v>
      </c>
      <c r="R86" s="67" t="s">
        <v>119</v>
      </c>
      <c r="S86" s="67" t="s">
        <v>120</v>
      </c>
      <c r="T86" s="68" t="s">
        <v>121</v>
      </c>
      <c r="U86" s="144"/>
      <c r="V86" s="144"/>
      <c r="W86" s="144"/>
      <c r="X86" s="144"/>
      <c r="Y86" s="144"/>
      <c r="Z86" s="144"/>
      <c r="AA86" s="144"/>
      <c r="AB86" s="144"/>
      <c r="AC86" s="144"/>
      <c r="AD86" s="144"/>
      <c r="AE86" s="144"/>
    </row>
    <row r="87" spans="1:65" s="2" customFormat="1" ht="22.9" customHeight="1">
      <c r="A87" s="32"/>
      <c r="B87" s="33"/>
      <c r="C87" s="73" t="s">
        <v>122</v>
      </c>
      <c r="D87" s="34"/>
      <c r="E87" s="34"/>
      <c r="F87" s="34"/>
      <c r="G87" s="34"/>
      <c r="H87" s="34"/>
      <c r="I87" s="34"/>
      <c r="J87" s="150">
        <f>BK87</f>
        <v>0</v>
      </c>
      <c r="K87" s="34"/>
      <c r="L87" s="37"/>
      <c r="M87" s="69"/>
      <c r="N87" s="151"/>
      <c r="O87" s="70"/>
      <c r="P87" s="152">
        <f>P88+SUM(P89:P92)</f>
        <v>0</v>
      </c>
      <c r="Q87" s="70"/>
      <c r="R87" s="152">
        <f>R88+SUM(R89:R92)</f>
        <v>5.9280000000000001E-3</v>
      </c>
      <c r="S87" s="70"/>
      <c r="T87" s="153">
        <f>T88+SUM(T89:T92)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T87" s="15" t="s">
        <v>71</v>
      </c>
      <c r="AU87" s="15" t="s">
        <v>108</v>
      </c>
      <c r="BK87" s="154">
        <f>BK88+SUM(BK89:BK92)</f>
        <v>0</v>
      </c>
    </row>
    <row r="88" spans="1:65" s="2" customFormat="1" ht="16.5" customHeight="1">
      <c r="A88" s="32"/>
      <c r="B88" s="33"/>
      <c r="C88" s="183" t="s">
        <v>80</v>
      </c>
      <c r="D88" s="183" t="s">
        <v>152</v>
      </c>
      <c r="E88" s="184" t="s">
        <v>470</v>
      </c>
      <c r="F88" s="185" t="s">
        <v>471</v>
      </c>
      <c r="G88" s="186" t="s">
        <v>472</v>
      </c>
      <c r="H88" s="187">
        <v>0.06</v>
      </c>
      <c r="I88" s="188"/>
      <c r="J88" s="189">
        <f>ROUND(I88*H88,2)</f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>O88*H88</f>
        <v>0</v>
      </c>
      <c r="Q88" s="165">
        <v>8.8000000000000005E-3</v>
      </c>
      <c r="R88" s="165">
        <f>Q88*H88</f>
        <v>5.2800000000000004E-4</v>
      </c>
      <c r="S88" s="165">
        <v>0</v>
      </c>
      <c r="T88" s="16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80</v>
      </c>
      <c r="AT88" s="167" t="s">
        <v>152</v>
      </c>
      <c r="AU88" s="167" t="s">
        <v>72</v>
      </c>
      <c r="AY88" s="15" t="s">
        <v>128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5" t="s">
        <v>80</v>
      </c>
      <c r="BK88" s="168">
        <f>ROUND(I88*H88,2)</f>
        <v>0</v>
      </c>
      <c r="BL88" s="15" t="s">
        <v>80</v>
      </c>
      <c r="BM88" s="167" t="s">
        <v>473</v>
      </c>
    </row>
    <row r="89" spans="1:65" s="2" customFormat="1" ht="33" customHeight="1">
      <c r="A89" s="32"/>
      <c r="B89" s="33"/>
      <c r="C89" s="183" t="s">
        <v>82</v>
      </c>
      <c r="D89" s="183" t="s">
        <v>152</v>
      </c>
      <c r="E89" s="184" t="s">
        <v>474</v>
      </c>
      <c r="F89" s="185" t="s">
        <v>475</v>
      </c>
      <c r="G89" s="186" t="s">
        <v>476</v>
      </c>
      <c r="H89" s="187">
        <v>4</v>
      </c>
      <c r="I89" s="188"/>
      <c r="J89" s="189">
        <f>ROUND(I89*H89,2)</f>
        <v>0</v>
      </c>
      <c r="K89" s="185" t="s">
        <v>19</v>
      </c>
      <c r="L89" s="37"/>
      <c r="M89" s="190" t="s">
        <v>19</v>
      </c>
      <c r="N89" s="191" t="s">
        <v>43</v>
      </c>
      <c r="O89" s="62"/>
      <c r="P89" s="165">
        <f>O89*H89</f>
        <v>0</v>
      </c>
      <c r="Q89" s="165">
        <v>0</v>
      </c>
      <c r="R89" s="165">
        <f>Q89*H89</f>
        <v>0</v>
      </c>
      <c r="S89" s="165">
        <v>0</v>
      </c>
      <c r="T89" s="166">
        <f>S89*H89</f>
        <v>0</v>
      </c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R89" s="167" t="s">
        <v>80</v>
      </c>
      <c r="AT89" s="167" t="s">
        <v>152</v>
      </c>
      <c r="AU89" s="167" t="s">
        <v>72</v>
      </c>
      <c r="AY89" s="15" t="s">
        <v>128</v>
      </c>
      <c r="BE89" s="168">
        <f>IF(N89="základní",J89,0)</f>
        <v>0</v>
      </c>
      <c r="BF89" s="168">
        <f>IF(N89="snížená",J89,0)</f>
        <v>0</v>
      </c>
      <c r="BG89" s="168">
        <f>IF(N89="zákl. přenesená",J89,0)</f>
        <v>0</v>
      </c>
      <c r="BH89" s="168">
        <f>IF(N89="sníž. přenesená",J89,0)</f>
        <v>0</v>
      </c>
      <c r="BI89" s="168">
        <f>IF(N89="nulová",J89,0)</f>
        <v>0</v>
      </c>
      <c r="BJ89" s="15" t="s">
        <v>80</v>
      </c>
      <c r="BK89" s="168">
        <f>ROUND(I89*H89,2)</f>
        <v>0</v>
      </c>
      <c r="BL89" s="15" t="s">
        <v>80</v>
      </c>
      <c r="BM89" s="167" t="s">
        <v>477</v>
      </c>
    </row>
    <row r="90" spans="1:65" s="2" customFormat="1" ht="37.9" customHeight="1">
      <c r="A90" s="32"/>
      <c r="B90" s="33"/>
      <c r="C90" s="183" t="s">
        <v>134</v>
      </c>
      <c r="D90" s="183" t="s">
        <v>152</v>
      </c>
      <c r="E90" s="184" t="s">
        <v>478</v>
      </c>
      <c r="F90" s="185" t="s">
        <v>479</v>
      </c>
      <c r="G90" s="186" t="s">
        <v>262</v>
      </c>
      <c r="H90" s="187">
        <v>60</v>
      </c>
      <c r="I90" s="188"/>
      <c r="J90" s="189">
        <f>ROUND(I90*H90,2)</f>
        <v>0</v>
      </c>
      <c r="K90" s="185" t="s">
        <v>19</v>
      </c>
      <c r="L90" s="37"/>
      <c r="M90" s="190" t="s">
        <v>19</v>
      </c>
      <c r="N90" s="191" t="s">
        <v>43</v>
      </c>
      <c r="O90" s="62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480</v>
      </c>
      <c r="AT90" s="167" t="s">
        <v>152</v>
      </c>
      <c r="AU90" s="167" t="s">
        <v>72</v>
      </c>
      <c r="AY90" s="15" t="s">
        <v>128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5" t="s">
        <v>80</v>
      </c>
      <c r="BK90" s="168">
        <f>ROUND(I90*H90,2)</f>
        <v>0</v>
      </c>
      <c r="BL90" s="15" t="s">
        <v>480</v>
      </c>
      <c r="BM90" s="167" t="s">
        <v>481</v>
      </c>
    </row>
    <row r="91" spans="1:65" s="2" customFormat="1" ht="33" customHeight="1">
      <c r="A91" s="32"/>
      <c r="B91" s="33"/>
      <c r="C91" s="183" t="s">
        <v>129</v>
      </c>
      <c r="D91" s="183" t="s">
        <v>152</v>
      </c>
      <c r="E91" s="184" t="s">
        <v>482</v>
      </c>
      <c r="F91" s="185" t="s">
        <v>483</v>
      </c>
      <c r="G91" s="186" t="s">
        <v>262</v>
      </c>
      <c r="H91" s="187">
        <v>60</v>
      </c>
      <c r="I91" s="188"/>
      <c r="J91" s="189">
        <f>ROUND(I91*H91,2)</f>
        <v>0</v>
      </c>
      <c r="K91" s="185" t="s">
        <v>19</v>
      </c>
      <c r="L91" s="37"/>
      <c r="M91" s="190" t="s">
        <v>19</v>
      </c>
      <c r="N91" s="191" t="s">
        <v>43</v>
      </c>
      <c r="O91" s="62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480</v>
      </c>
      <c r="AT91" s="167" t="s">
        <v>152</v>
      </c>
      <c r="AU91" s="167" t="s">
        <v>72</v>
      </c>
      <c r="AY91" s="15" t="s">
        <v>128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5" t="s">
        <v>80</v>
      </c>
      <c r="BK91" s="168">
        <f>ROUND(I91*H91,2)</f>
        <v>0</v>
      </c>
      <c r="BL91" s="15" t="s">
        <v>480</v>
      </c>
      <c r="BM91" s="167" t="s">
        <v>484</v>
      </c>
    </row>
    <row r="92" spans="1:65" s="11" customFormat="1" ht="25.9" customHeight="1">
      <c r="B92" s="169"/>
      <c r="C92" s="170"/>
      <c r="D92" s="171" t="s">
        <v>71</v>
      </c>
      <c r="E92" s="172" t="s">
        <v>123</v>
      </c>
      <c r="F92" s="172" t="s">
        <v>485</v>
      </c>
      <c r="G92" s="170"/>
      <c r="H92" s="170"/>
      <c r="I92" s="173"/>
      <c r="J92" s="174">
        <f>BK92</f>
        <v>0</v>
      </c>
      <c r="K92" s="170"/>
      <c r="L92" s="175"/>
      <c r="M92" s="176"/>
      <c r="N92" s="177"/>
      <c r="O92" s="177"/>
      <c r="P92" s="178">
        <f>P93</f>
        <v>0</v>
      </c>
      <c r="Q92" s="177"/>
      <c r="R92" s="178">
        <f>R93</f>
        <v>5.4000000000000003E-3</v>
      </c>
      <c r="S92" s="177"/>
      <c r="T92" s="179">
        <f>T93</f>
        <v>0</v>
      </c>
      <c r="AR92" s="180" t="s">
        <v>134</v>
      </c>
      <c r="AT92" s="181" t="s">
        <v>71</v>
      </c>
      <c r="AU92" s="181" t="s">
        <v>72</v>
      </c>
      <c r="AY92" s="180" t="s">
        <v>128</v>
      </c>
      <c r="BK92" s="182">
        <f>BK93</f>
        <v>0</v>
      </c>
    </row>
    <row r="93" spans="1:65" s="11" customFormat="1" ht="22.9" customHeight="1">
      <c r="B93" s="169"/>
      <c r="C93" s="170"/>
      <c r="D93" s="171" t="s">
        <v>71</v>
      </c>
      <c r="E93" s="209" t="s">
        <v>486</v>
      </c>
      <c r="F93" s="209" t="s">
        <v>487</v>
      </c>
      <c r="G93" s="170"/>
      <c r="H93" s="170"/>
      <c r="I93" s="173"/>
      <c r="J93" s="210">
        <f>BK93</f>
        <v>0</v>
      </c>
      <c r="K93" s="170"/>
      <c r="L93" s="175"/>
      <c r="M93" s="176"/>
      <c r="N93" s="177"/>
      <c r="O93" s="177"/>
      <c r="P93" s="178">
        <f>SUM(P94:P95)</f>
        <v>0</v>
      </c>
      <c r="Q93" s="177"/>
      <c r="R93" s="178">
        <f>SUM(R94:R95)</f>
        <v>5.4000000000000003E-3</v>
      </c>
      <c r="S93" s="177"/>
      <c r="T93" s="179">
        <f>SUM(T94:T95)</f>
        <v>0</v>
      </c>
      <c r="AR93" s="180" t="s">
        <v>134</v>
      </c>
      <c r="AT93" s="181" t="s">
        <v>71</v>
      </c>
      <c r="AU93" s="181" t="s">
        <v>80</v>
      </c>
      <c r="AY93" s="180" t="s">
        <v>128</v>
      </c>
      <c r="BK93" s="182">
        <f>SUM(BK94:BK95)</f>
        <v>0</v>
      </c>
    </row>
    <row r="94" spans="1:65" s="2" customFormat="1" ht="24.2" customHeight="1">
      <c r="A94" s="32"/>
      <c r="B94" s="33"/>
      <c r="C94" s="183" t="s">
        <v>172</v>
      </c>
      <c r="D94" s="183" t="s">
        <v>152</v>
      </c>
      <c r="E94" s="184" t="s">
        <v>488</v>
      </c>
      <c r="F94" s="185" t="s">
        <v>489</v>
      </c>
      <c r="G94" s="186" t="s">
        <v>262</v>
      </c>
      <c r="H94" s="187">
        <v>60</v>
      </c>
      <c r="I94" s="188"/>
      <c r="J94" s="189">
        <f>ROUND(I94*H94,2)</f>
        <v>0</v>
      </c>
      <c r="K94" s="185" t="s">
        <v>19</v>
      </c>
      <c r="L94" s="37"/>
      <c r="M94" s="190" t="s">
        <v>19</v>
      </c>
      <c r="N94" s="191" t="s">
        <v>43</v>
      </c>
      <c r="O94" s="62"/>
      <c r="P94" s="165">
        <f>O94*H94</f>
        <v>0</v>
      </c>
      <c r="Q94" s="165">
        <v>0</v>
      </c>
      <c r="R94" s="165">
        <f>Q94*H94</f>
        <v>0</v>
      </c>
      <c r="S94" s="165">
        <v>0</v>
      </c>
      <c r="T94" s="166">
        <f>S94*H94</f>
        <v>0</v>
      </c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R94" s="167" t="s">
        <v>480</v>
      </c>
      <c r="AT94" s="167" t="s">
        <v>152</v>
      </c>
      <c r="AU94" s="167" t="s">
        <v>82</v>
      </c>
      <c r="AY94" s="15" t="s">
        <v>128</v>
      </c>
      <c r="BE94" s="168">
        <f>IF(N94="základní",J94,0)</f>
        <v>0</v>
      </c>
      <c r="BF94" s="168">
        <f>IF(N94="snížená",J94,0)</f>
        <v>0</v>
      </c>
      <c r="BG94" s="168">
        <f>IF(N94="zákl. přenesená",J94,0)</f>
        <v>0</v>
      </c>
      <c r="BH94" s="168">
        <f>IF(N94="sníž. přenesená",J94,0)</f>
        <v>0</v>
      </c>
      <c r="BI94" s="168">
        <f>IF(N94="nulová",J94,0)</f>
        <v>0</v>
      </c>
      <c r="BJ94" s="15" t="s">
        <v>80</v>
      </c>
      <c r="BK94" s="168">
        <f>ROUND(I94*H94,2)</f>
        <v>0</v>
      </c>
      <c r="BL94" s="15" t="s">
        <v>480</v>
      </c>
      <c r="BM94" s="167" t="s">
        <v>490</v>
      </c>
    </row>
    <row r="95" spans="1:65" s="2" customFormat="1" ht="21.75" customHeight="1">
      <c r="A95" s="32"/>
      <c r="B95" s="33"/>
      <c r="C95" s="183" t="s">
        <v>138</v>
      </c>
      <c r="D95" s="183" t="s">
        <v>152</v>
      </c>
      <c r="E95" s="184" t="s">
        <v>491</v>
      </c>
      <c r="F95" s="185" t="s">
        <v>492</v>
      </c>
      <c r="G95" s="186" t="s">
        <v>262</v>
      </c>
      <c r="H95" s="187">
        <v>60</v>
      </c>
      <c r="I95" s="188"/>
      <c r="J95" s="189">
        <f>ROUND(I95*H95,2)</f>
        <v>0</v>
      </c>
      <c r="K95" s="185" t="s">
        <v>19</v>
      </c>
      <c r="L95" s="37"/>
      <c r="M95" s="197" t="s">
        <v>19</v>
      </c>
      <c r="N95" s="198" t="s">
        <v>43</v>
      </c>
      <c r="O95" s="199"/>
      <c r="P95" s="200">
        <f>O95*H95</f>
        <v>0</v>
      </c>
      <c r="Q95" s="200">
        <v>9.0000000000000006E-5</v>
      </c>
      <c r="R95" s="200">
        <f>Q95*H95</f>
        <v>5.4000000000000003E-3</v>
      </c>
      <c r="S95" s="200">
        <v>0</v>
      </c>
      <c r="T95" s="201">
        <f>S95*H95</f>
        <v>0</v>
      </c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R95" s="167" t="s">
        <v>480</v>
      </c>
      <c r="AT95" s="167" t="s">
        <v>152</v>
      </c>
      <c r="AU95" s="167" t="s">
        <v>82</v>
      </c>
      <c r="AY95" s="15" t="s">
        <v>128</v>
      </c>
      <c r="BE95" s="168">
        <f>IF(N95="základní",J95,0)</f>
        <v>0</v>
      </c>
      <c r="BF95" s="168">
        <f>IF(N95="snížená",J95,0)</f>
        <v>0</v>
      </c>
      <c r="BG95" s="168">
        <f>IF(N95="zákl. přenesená",J95,0)</f>
        <v>0</v>
      </c>
      <c r="BH95" s="168">
        <f>IF(N95="sníž. přenesená",J95,0)</f>
        <v>0</v>
      </c>
      <c r="BI95" s="168">
        <f>IF(N95="nulová",J95,0)</f>
        <v>0</v>
      </c>
      <c r="BJ95" s="15" t="s">
        <v>80</v>
      </c>
      <c r="BK95" s="168">
        <f>ROUND(I95*H95,2)</f>
        <v>0</v>
      </c>
      <c r="BL95" s="15" t="s">
        <v>480</v>
      </c>
      <c r="BM95" s="167" t="s">
        <v>493</v>
      </c>
    </row>
    <row r="96" spans="1:65" s="2" customFormat="1" ht="6.95" customHeight="1">
      <c r="A96" s="32"/>
      <c r="B96" s="45"/>
      <c r="C96" s="46"/>
      <c r="D96" s="46"/>
      <c r="E96" s="46"/>
      <c r="F96" s="46"/>
      <c r="G96" s="46"/>
      <c r="H96" s="46"/>
      <c r="I96" s="46"/>
      <c r="J96" s="46"/>
      <c r="K96" s="46"/>
      <c r="L96" s="37"/>
      <c r="M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</sheetData>
  <sheetProtection algorithmName="SHA-512" hashValue="E2Zyu7v/368LHHsJrfr9ResZWqKnrwUpHp0Kq500wQDCfMW4IS7ZPxzsqhcgopshihBNp6tCe97ad3JxqsVgjQ==" saltValue="wnkeAgQ4S3HqJQXRW5tjlFWy7Lh3s4Z7Cy8k9fb2EziHpX7G3sxdZipN39ajztrN/MKXdQy8VCB4fWnr/AaOXA==" spinCount="100000" sheet="1" objects="1" scenarios="1" formatColumns="0" formatRows="0" autoFilter="0"/>
  <autoFilter ref="C86:K95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5" t="s">
        <v>101</v>
      </c>
    </row>
    <row r="3" spans="1:46" s="1" customFormat="1" ht="6.95" customHeight="1">
      <c r="B3" s="106"/>
      <c r="C3" s="107"/>
      <c r="D3" s="107"/>
      <c r="E3" s="107"/>
      <c r="F3" s="107"/>
      <c r="G3" s="107"/>
      <c r="H3" s="107"/>
      <c r="I3" s="107"/>
      <c r="J3" s="107"/>
      <c r="K3" s="107"/>
      <c r="L3" s="18"/>
      <c r="AT3" s="15" t="s">
        <v>82</v>
      </c>
    </row>
    <row r="4" spans="1:46" s="1" customFormat="1" ht="24.95" customHeight="1">
      <c r="B4" s="18"/>
      <c r="D4" s="108" t="s">
        <v>102</v>
      </c>
      <c r="L4" s="18"/>
      <c r="M4" s="109" t="s">
        <v>10</v>
      </c>
      <c r="AT4" s="15" t="s">
        <v>4</v>
      </c>
    </row>
    <row r="5" spans="1:46" s="1" customFormat="1" ht="6.95" customHeight="1">
      <c r="B5" s="18"/>
      <c r="L5" s="18"/>
    </row>
    <row r="6" spans="1:46" s="1" customFormat="1" ht="12" customHeight="1">
      <c r="B6" s="18"/>
      <c r="D6" s="110" t="s">
        <v>16</v>
      </c>
      <c r="L6" s="18"/>
    </row>
    <row r="7" spans="1:46" s="1" customFormat="1" ht="16.5" customHeight="1">
      <c r="B7" s="18"/>
      <c r="E7" s="337" t="str">
        <f>'Rekapitulace stavby'!K6</f>
        <v>Oprava zabezpečovacího zařízení na trati Česká Třebová - Kolín(mimo)</v>
      </c>
      <c r="F7" s="338"/>
      <c r="G7" s="338"/>
      <c r="H7" s="338"/>
      <c r="L7" s="18"/>
    </row>
    <row r="8" spans="1:46" s="2" customFormat="1" ht="12" customHeight="1">
      <c r="A8" s="32"/>
      <c r="B8" s="37"/>
      <c r="C8" s="32"/>
      <c r="D8" s="110" t="s">
        <v>103</v>
      </c>
      <c r="E8" s="32"/>
      <c r="F8" s="32"/>
      <c r="G8" s="32"/>
      <c r="H8" s="32"/>
      <c r="I8" s="32"/>
      <c r="J8" s="32"/>
      <c r="K8" s="32"/>
      <c r="L8" s="111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339" t="s">
        <v>494</v>
      </c>
      <c r="F9" s="340"/>
      <c r="G9" s="340"/>
      <c r="H9" s="340"/>
      <c r="I9" s="32"/>
      <c r="J9" s="32"/>
      <c r="K9" s="32"/>
      <c r="L9" s="111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32"/>
      <c r="J10" s="32"/>
      <c r="K10" s="32"/>
      <c r="L10" s="111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10" t="s">
        <v>18</v>
      </c>
      <c r="E11" s="32"/>
      <c r="F11" s="101" t="s">
        <v>19</v>
      </c>
      <c r="G11" s="32"/>
      <c r="H11" s="32"/>
      <c r="I11" s="110" t="s">
        <v>20</v>
      </c>
      <c r="J11" s="101" t="s">
        <v>19</v>
      </c>
      <c r="K11" s="32"/>
      <c r="L11" s="111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10" t="s">
        <v>21</v>
      </c>
      <c r="E12" s="32"/>
      <c r="F12" s="101" t="s">
        <v>32</v>
      </c>
      <c r="G12" s="32"/>
      <c r="H12" s="32"/>
      <c r="I12" s="110" t="s">
        <v>23</v>
      </c>
      <c r="J12" s="112" t="str">
        <f>'Rekapitulace stavby'!AN8</f>
        <v>30. 6. 2022</v>
      </c>
      <c r="K12" s="32"/>
      <c r="L12" s="111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32"/>
      <c r="J13" s="32"/>
      <c r="K13" s="32"/>
      <c r="L13" s="111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10" t="s">
        <v>25</v>
      </c>
      <c r="E14" s="32"/>
      <c r="F14" s="32"/>
      <c r="G14" s="32"/>
      <c r="H14" s="32"/>
      <c r="I14" s="110" t="s">
        <v>26</v>
      </c>
      <c r="J14" s="101" t="s">
        <v>19</v>
      </c>
      <c r="K14" s="32"/>
      <c r="L14" s="111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01" t="s">
        <v>32</v>
      </c>
      <c r="F15" s="32"/>
      <c r="G15" s="32"/>
      <c r="H15" s="32"/>
      <c r="I15" s="110" t="s">
        <v>28</v>
      </c>
      <c r="J15" s="101" t="s">
        <v>19</v>
      </c>
      <c r="K15" s="32"/>
      <c r="L15" s="111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32"/>
      <c r="J16" s="32"/>
      <c r="K16" s="32"/>
      <c r="L16" s="111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10" t="s">
        <v>29</v>
      </c>
      <c r="E17" s="32"/>
      <c r="F17" s="32"/>
      <c r="G17" s="32"/>
      <c r="H17" s="32"/>
      <c r="I17" s="110" t="s">
        <v>26</v>
      </c>
      <c r="J17" s="28" t="str">
        <f>'Rekapitulace stavby'!AN13</f>
        <v>Vyplň údaj</v>
      </c>
      <c r="K17" s="32"/>
      <c r="L17" s="111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341" t="str">
        <f>'Rekapitulace stavby'!E14</f>
        <v>Vyplň údaj</v>
      </c>
      <c r="F18" s="342"/>
      <c r="G18" s="342"/>
      <c r="H18" s="342"/>
      <c r="I18" s="110" t="s">
        <v>28</v>
      </c>
      <c r="J18" s="28" t="str">
        <f>'Rekapitulace stavby'!AN14</f>
        <v>Vyplň údaj</v>
      </c>
      <c r="K18" s="32"/>
      <c r="L18" s="111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32"/>
      <c r="J19" s="32"/>
      <c r="K19" s="32"/>
      <c r="L19" s="111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10" t="s">
        <v>31</v>
      </c>
      <c r="E20" s="32"/>
      <c r="F20" s="32"/>
      <c r="G20" s="32"/>
      <c r="H20" s="32"/>
      <c r="I20" s="110" t="s">
        <v>26</v>
      </c>
      <c r="J20" s="101" t="s">
        <v>19</v>
      </c>
      <c r="K20" s="32"/>
      <c r="L20" s="111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01" t="s">
        <v>32</v>
      </c>
      <c r="F21" s="32"/>
      <c r="G21" s="32"/>
      <c r="H21" s="32"/>
      <c r="I21" s="110" t="s">
        <v>28</v>
      </c>
      <c r="J21" s="101" t="s">
        <v>19</v>
      </c>
      <c r="K21" s="32"/>
      <c r="L21" s="111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32"/>
      <c r="J22" s="32"/>
      <c r="K22" s="32"/>
      <c r="L22" s="111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10" t="s">
        <v>34</v>
      </c>
      <c r="E23" s="32"/>
      <c r="F23" s="32"/>
      <c r="G23" s="32"/>
      <c r="H23" s="32"/>
      <c r="I23" s="110" t="s">
        <v>26</v>
      </c>
      <c r="J23" s="101" t="s">
        <v>19</v>
      </c>
      <c r="K23" s="32"/>
      <c r="L23" s="111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01" t="s">
        <v>32</v>
      </c>
      <c r="F24" s="32"/>
      <c r="G24" s="32"/>
      <c r="H24" s="32"/>
      <c r="I24" s="110" t="s">
        <v>28</v>
      </c>
      <c r="J24" s="101" t="s">
        <v>19</v>
      </c>
      <c r="K24" s="32"/>
      <c r="L24" s="111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32"/>
      <c r="J25" s="32"/>
      <c r="K25" s="32"/>
      <c r="L25" s="111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10" t="s">
        <v>36</v>
      </c>
      <c r="E26" s="32"/>
      <c r="F26" s="32"/>
      <c r="G26" s="32"/>
      <c r="H26" s="32"/>
      <c r="I26" s="32"/>
      <c r="J26" s="32"/>
      <c r="K26" s="32"/>
      <c r="L26" s="111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343" t="s">
        <v>19</v>
      </c>
      <c r="F27" s="343"/>
      <c r="G27" s="343"/>
      <c r="H27" s="343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32"/>
      <c r="J28" s="32"/>
      <c r="K28" s="32"/>
      <c r="L28" s="111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6"/>
      <c r="E29" s="116"/>
      <c r="F29" s="116"/>
      <c r="G29" s="116"/>
      <c r="H29" s="116"/>
      <c r="I29" s="116"/>
      <c r="J29" s="116"/>
      <c r="K29" s="116"/>
      <c r="L29" s="111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7" t="s">
        <v>38</v>
      </c>
      <c r="E30" s="32"/>
      <c r="F30" s="32"/>
      <c r="G30" s="32"/>
      <c r="H30" s="32"/>
      <c r="I30" s="32"/>
      <c r="J30" s="118">
        <f>ROUND(J82, 2)</f>
        <v>0</v>
      </c>
      <c r="K30" s="32"/>
      <c r="L30" s="111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6"/>
      <c r="E31" s="116"/>
      <c r="F31" s="116"/>
      <c r="G31" s="116"/>
      <c r="H31" s="116"/>
      <c r="I31" s="116"/>
      <c r="J31" s="116"/>
      <c r="K31" s="116"/>
      <c r="L31" s="111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19" t="s">
        <v>40</v>
      </c>
      <c r="G32" s="32"/>
      <c r="H32" s="32"/>
      <c r="I32" s="119" t="s">
        <v>39</v>
      </c>
      <c r="J32" s="119" t="s">
        <v>41</v>
      </c>
      <c r="K32" s="32"/>
      <c r="L32" s="111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0" t="s">
        <v>42</v>
      </c>
      <c r="E33" s="110" t="s">
        <v>43</v>
      </c>
      <c r="F33" s="121">
        <f>ROUND((SUM(BE82:BE93)),  2)</f>
        <v>0</v>
      </c>
      <c r="G33" s="32"/>
      <c r="H33" s="32"/>
      <c r="I33" s="122">
        <v>0.21</v>
      </c>
      <c r="J33" s="121">
        <f>ROUND(((SUM(BE82:BE93))*I33),  2)</f>
        <v>0</v>
      </c>
      <c r="K33" s="32"/>
      <c r="L33" s="111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10" t="s">
        <v>44</v>
      </c>
      <c r="F34" s="121">
        <f>ROUND((SUM(BF82:BF93)),  2)</f>
        <v>0</v>
      </c>
      <c r="G34" s="32"/>
      <c r="H34" s="32"/>
      <c r="I34" s="122">
        <v>0.15</v>
      </c>
      <c r="J34" s="121">
        <f>ROUND(((SUM(BF82:BF93))*I34),  2)</f>
        <v>0</v>
      </c>
      <c r="K34" s="32"/>
      <c r="L34" s="111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10" t="s">
        <v>45</v>
      </c>
      <c r="F35" s="121">
        <f>ROUND((SUM(BG82:BG93)),  2)</f>
        <v>0</v>
      </c>
      <c r="G35" s="32"/>
      <c r="H35" s="32"/>
      <c r="I35" s="122">
        <v>0.21</v>
      </c>
      <c r="J35" s="121">
        <f>0</f>
        <v>0</v>
      </c>
      <c r="K35" s="32"/>
      <c r="L35" s="111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10" t="s">
        <v>46</v>
      </c>
      <c r="F36" s="121">
        <f>ROUND((SUM(BH82:BH93)),  2)</f>
        <v>0</v>
      </c>
      <c r="G36" s="32"/>
      <c r="H36" s="32"/>
      <c r="I36" s="122">
        <v>0.15</v>
      </c>
      <c r="J36" s="121">
        <f>0</f>
        <v>0</v>
      </c>
      <c r="K36" s="32"/>
      <c r="L36" s="111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10" t="s">
        <v>47</v>
      </c>
      <c r="F37" s="121">
        <f>ROUND((SUM(BI82:BI93)),  2)</f>
        <v>0</v>
      </c>
      <c r="G37" s="32"/>
      <c r="H37" s="32"/>
      <c r="I37" s="122">
        <v>0</v>
      </c>
      <c r="J37" s="121">
        <f>0</f>
        <v>0</v>
      </c>
      <c r="K37" s="32"/>
      <c r="L37" s="111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32"/>
      <c r="J38" s="32"/>
      <c r="K38" s="32"/>
      <c r="L38" s="111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3"/>
      <c r="D39" s="124" t="s">
        <v>48</v>
      </c>
      <c r="E39" s="125"/>
      <c r="F39" s="125"/>
      <c r="G39" s="126" t="s">
        <v>49</v>
      </c>
      <c r="H39" s="127" t="s">
        <v>50</v>
      </c>
      <c r="I39" s="125"/>
      <c r="J39" s="128">
        <f>SUM(J30:J37)</f>
        <v>0</v>
      </c>
      <c r="K39" s="129"/>
      <c r="L39" s="111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130"/>
      <c r="C40" s="131"/>
      <c r="D40" s="131"/>
      <c r="E40" s="131"/>
      <c r="F40" s="131"/>
      <c r="G40" s="131"/>
      <c r="H40" s="131"/>
      <c r="I40" s="131"/>
      <c r="J40" s="131"/>
      <c r="K40" s="131"/>
      <c r="L40" s="111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4" spans="1:31" s="2" customFormat="1" ht="6.95" customHeight="1">
      <c r="A44" s="32"/>
      <c r="B44" s="132"/>
      <c r="C44" s="133"/>
      <c r="D44" s="133"/>
      <c r="E44" s="133"/>
      <c r="F44" s="133"/>
      <c r="G44" s="133"/>
      <c r="H44" s="133"/>
      <c r="I44" s="133"/>
      <c r="J44" s="133"/>
      <c r="K44" s="133"/>
      <c r="L44" s="111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</row>
    <row r="45" spans="1:31" s="2" customFormat="1" ht="24.95" customHeight="1">
      <c r="A45" s="32"/>
      <c r="B45" s="33"/>
      <c r="C45" s="21" t="s">
        <v>105</v>
      </c>
      <c r="D45" s="34"/>
      <c r="E45" s="34"/>
      <c r="F45" s="34"/>
      <c r="G45" s="34"/>
      <c r="H45" s="34"/>
      <c r="I45" s="34"/>
      <c r="J45" s="34"/>
      <c r="K45" s="34"/>
      <c r="L45" s="111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</row>
    <row r="46" spans="1:31" s="2" customFormat="1" ht="6.95" customHeight="1">
      <c r="A46" s="32"/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111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</row>
    <row r="47" spans="1:31" s="2" customFormat="1" ht="12" customHeight="1">
      <c r="A47" s="32"/>
      <c r="B47" s="33"/>
      <c r="C47" s="27" t="s">
        <v>16</v>
      </c>
      <c r="D47" s="34"/>
      <c r="E47" s="34"/>
      <c r="F47" s="34"/>
      <c r="G47" s="34"/>
      <c r="H47" s="34"/>
      <c r="I47" s="34"/>
      <c r="J47" s="34"/>
      <c r="K47" s="34"/>
      <c r="L47" s="111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</row>
    <row r="48" spans="1:31" s="2" customFormat="1" ht="16.5" customHeight="1">
      <c r="A48" s="32"/>
      <c r="B48" s="33"/>
      <c r="C48" s="34"/>
      <c r="D48" s="34"/>
      <c r="E48" s="344" t="str">
        <f>E7</f>
        <v>Oprava zabezpečovacího zařízení na trati Česká Třebová - Kolín(mimo)</v>
      </c>
      <c r="F48" s="345"/>
      <c r="G48" s="345"/>
      <c r="H48" s="345"/>
      <c r="I48" s="34"/>
      <c r="J48" s="34"/>
      <c r="K48" s="34"/>
      <c r="L48" s="111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</row>
    <row r="49" spans="1:47" s="2" customFormat="1" ht="12" customHeight="1">
      <c r="A49" s="32"/>
      <c r="B49" s="33"/>
      <c r="C49" s="27" t="s">
        <v>103</v>
      </c>
      <c r="D49" s="34"/>
      <c r="E49" s="34"/>
      <c r="F49" s="34"/>
      <c r="G49" s="34"/>
      <c r="H49" s="34"/>
      <c r="I49" s="34"/>
      <c r="J49" s="34"/>
      <c r="K49" s="34"/>
      <c r="L49" s="111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</row>
    <row r="50" spans="1:47" s="2" customFormat="1" ht="16.5" customHeight="1">
      <c r="A50" s="32"/>
      <c r="B50" s="33"/>
      <c r="C50" s="34"/>
      <c r="D50" s="34"/>
      <c r="E50" s="293" t="str">
        <f>E9</f>
        <v>VON - VON</v>
      </c>
      <c r="F50" s="346"/>
      <c r="G50" s="346"/>
      <c r="H50" s="346"/>
      <c r="I50" s="34"/>
      <c r="J50" s="34"/>
      <c r="K50" s="34"/>
      <c r="L50" s="111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</row>
    <row r="51" spans="1:47" s="2" customFormat="1" ht="6.95" customHeight="1">
      <c r="A51" s="32"/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111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</row>
    <row r="52" spans="1:47" s="2" customFormat="1" ht="12" customHeight="1">
      <c r="A52" s="32"/>
      <c r="B52" s="33"/>
      <c r="C52" s="27" t="s">
        <v>21</v>
      </c>
      <c r="D52" s="34"/>
      <c r="E52" s="34"/>
      <c r="F52" s="25" t="str">
        <f>F12</f>
        <v xml:space="preserve"> </v>
      </c>
      <c r="G52" s="34"/>
      <c r="H52" s="34"/>
      <c r="I52" s="27" t="s">
        <v>23</v>
      </c>
      <c r="J52" s="57" t="str">
        <f>IF(J12="","",J12)</f>
        <v>30. 6. 2022</v>
      </c>
      <c r="K52" s="34"/>
      <c r="L52" s="111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</row>
    <row r="53" spans="1:47" s="2" customFormat="1" ht="6.95" customHeight="1">
      <c r="A53" s="32"/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111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</row>
    <row r="54" spans="1:47" s="2" customFormat="1" ht="15.2" customHeight="1">
      <c r="A54" s="32"/>
      <c r="B54" s="33"/>
      <c r="C54" s="27" t="s">
        <v>25</v>
      </c>
      <c r="D54" s="34"/>
      <c r="E54" s="34"/>
      <c r="F54" s="25" t="str">
        <f>E15</f>
        <v xml:space="preserve"> </v>
      </c>
      <c r="G54" s="34"/>
      <c r="H54" s="34"/>
      <c r="I54" s="27" t="s">
        <v>31</v>
      </c>
      <c r="J54" s="30" t="str">
        <f>E21</f>
        <v xml:space="preserve"> </v>
      </c>
      <c r="K54" s="34"/>
      <c r="L54" s="111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</row>
    <row r="55" spans="1:47" s="2" customFormat="1" ht="15.2" customHeight="1">
      <c r="A55" s="32"/>
      <c r="B55" s="33"/>
      <c r="C55" s="27" t="s">
        <v>29</v>
      </c>
      <c r="D55" s="34"/>
      <c r="E55" s="34"/>
      <c r="F55" s="25" t="str">
        <f>IF(E18="","",E18)</f>
        <v>Vyplň údaj</v>
      </c>
      <c r="G55" s="34"/>
      <c r="H55" s="34"/>
      <c r="I55" s="27" t="s">
        <v>34</v>
      </c>
      <c r="J55" s="30" t="str">
        <f>E24</f>
        <v xml:space="preserve"> </v>
      </c>
      <c r="K55" s="34"/>
      <c r="L55" s="111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</row>
    <row r="56" spans="1:47" s="2" customFormat="1" ht="10.35" customHeight="1">
      <c r="A56" s="32"/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111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</row>
    <row r="57" spans="1:47" s="2" customFormat="1" ht="29.25" customHeight="1">
      <c r="A57" s="32"/>
      <c r="B57" s="33"/>
      <c r="C57" s="134" t="s">
        <v>106</v>
      </c>
      <c r="D57" s="135"/>
      <c r="E57" s="135"/>
      <c r="F57" s="135"/>
      <c r="G57" s="135"/>
      <c r="H57" s="135"/>
      <c r="I57" s="135"/>
      <c r="J57" s="136" t="s">
        <v>107</v>
      </c>
      <c r="K57" s="135"/>
      <c r="L57" s="111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</row>
    <row r="58" spans="1:47" s="2" customFormat="1" ht="10.35" customHeight="1">
      <c r="A58" s="32"/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111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</row>
    <row r="59" spans="1:47" s="2" customFormat="1" ht="22.9" customHeight="1">
      <c r="A59" s="32"/>
      <c r="B59" s="33"/>
      <c r="C59" s="137" t="s">
        <v>70</v>
      </c>
      <c r="D59" s="34"/>
      <c r="E59" s="34"/>
      <c r="F59" s="34"/>
      <c r="G59" s="34"/>
      <c r="H59" s="34"/>
      <c r="I59" s="34"/>
      <c r="J59" s="75">
        <f>J82</f>
        <v>0</v>
      </c>
      <c r="K59" s="34"/>
      <c r="L59" s="111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U59" s="15" t="s">
        <v>108</v>
      </c>
    </row>
    <row r="60" spans="1:47" s="9" customFormat="1" ht="24.95" customHeight="1">
      <c r="B60" s="138"/>
      <c r="C60" s="139"/>
      <c r="D60" s="140" t="s">
        <v>495</v>
      </c>
      <c r="E60" s="141"/>
      <c r="F60" s="141"/>
      <c r="G60" s="141"/>
      <c r="H60" s="141"/>
      <c r="I60" s="141"/>
      <c r="J60" s="142">
        <f>J83</f>
        <v>0</v>
      </c>
      <c r="K60" s="139"/>
      <c r="L60" s="143"/>
    </row>
    <row r="61" spans="1:47" s="12" customFormat="1" ht="19.899999999999999" customHeight="1">
      <c r="B61" s="204"/>
      <c r="C61" s="95"/>
      <c r="D61" s="205" t="s">
        <v>496</v>
      </c>
      <c r="E61" s="206"/>
      <c r="F61" s="206"/>
      <c r="G61" s="206"/>
      <c r="H61" s="206"/>
      <c r="I61" s="206"/>
      <c r="J61" s="207">
        <f>J89</f>
        <v>0</v>
      </c>
      <c r="K61" s="95"/>
      <c r="L61" s="208"/>
    </row>
    <row r="62" spans="1:47" s="12" customFormat="1" ht="19.899999999999999" customHeight="1">
      <c r="B62" s="204"/>
      <c r="C62" s="95"/>
      <c r="D62" s="205" t="s">
        <v>497</v>
      </c>
      <c r="E62" s="206"/>
      <c r="F62" s="206"/>
      <c r="G62" s="206"/>
      <c r="H62" s="206"/>
      <c r="I62" s="206"/>
      <c r="J62" s="207">
        <f>J92</f>
        <v>0</v>
      </c>
      <c r="K62" s="95"/>
      <c r="L62" s="208"/>
    </row>
    <row r="63" spans="1:47" s="2" customFormat="1" ht="21.75" customHeight="1">
      <c r="A63" s="32"/>
      <c r="B63" s="33"/>
      <c r="C63" s="34"/>
      <c r="D63" s="34"/>
      <c r="E63" s="34"/>
      <c r="F63" s="34"/>
      <c r="G63" s="34"/>
      <c r="H63" s="34"/>
      <c r="I63" s="34"/>
      <c r="J63" s="34"/>
      <c r="K63" s="34"/>
      <c r="L63" s="111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</row>
    <row r="64" spans="1:47" s="2" customFormat="1" ht="6.95" customHeight="1">
      <c r="A64" s="32"/>
      <c r="B64" s="45"/>
      <c r="C64" s="46"/>
      <c r="D64" s="46"/>
      <c r="E64" s="46"/>
      <c r="F64" s="46"/>
      <c r="G64" s="46"/>
      <c r="H64" s="46"/>
      <c r="I64" s="46"/>
      <c r="J64" s="46"/>
      <c r="K64" s="46"/>
      <c r="L64" s="111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</row>
    <row r="68" spans="1:31" s="2" customFormat="1" ht="6.95" customHeight="1">
      <c r="A68" s="32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1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</row>
    <row r="69" spans="1:31" s="2" customFormat="1" ht="24.95" customHeight="1">
      <c r="A69" s="32"/>
      <c r="B69" s="33"/>
      <c r="C69" s="21" t="s">
        <v>110</v>
      </c>
      <c r="D69" s="34"/>
      <c r="E69" s="34"/>
      <c r="F69" s="34"/>
      <c r="G69" s="34"/>
      <c r="H69" s="34"/>
      <c r="I69" s="34"/>
      <c r="J69" s="34"/>
      <c r="K69" s="34"/>
      <c r="L69" s="111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</row>
    <row r="70" spans="1:31" s="2" customFormat="1" ht="6.95" customHeight="1">
      <c r="A70" s="32"/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111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</row>
    <row r="71" spans="1:31" s="2" customFormat="1" ht="12" customHeight="1">
      <c r="A71" s="32"/>
      <c r="B71" s="33"/>
      <c r="C71" s="27" t="s">
        <v>16</v>
      </c>
      <c r="D71" s="34"/>
      <c r="E71" s="34"/>
      <c r="F71" s="34"/>
      <c r="G71" s="34"/>
      <c r="H71" s="34"/>
      <c r="I71" s="34"/>
      <c r="J71" s="34"/>
      <c r="K71" s="34"/>
      <c r="L71" s="111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</row>
    <row r="72" spans="1:31" s="2" customFormat="1" ht="16.5" customHeight="1">
      <c r="A72" s="32"/>
      <c r="B72" s="33"/>
      <c r="C72" s="34"/>
      <c r="D72" s="34"/>
      <c r="E72" s="344" t="str">
        <f>E7</f>
        <v>Oprava zabezpečovacího zařízení na trati Česká Třebová - Kolín(mimo)</v>
      </c>
      <c r="F72" s="345"/>
      <c r="G72" s="345"/>
      <c r="H72" s="345"/>
      <c r="I72" s="34"/>
      <c r="J72" s="34"/>
      <c r="K72" s="34"/>
      <c r="L72" s="111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</row>
    <row r="73" spans="1:31" s="2" customFormat="1" ht="12" customHeight="1">
      <c r="A73" s="32"/>
      <c r="B73" s="33"/>
      <c r="C73" s="27" t="s">
        <v>103</v>
      </c>
      <c r="D73" s="34"/>
      <c r="E73" s="34"/>
      <c r="F73" s="34"/>
      <c r="G73" s="34"/>
      <c r="H73" s="34"/>
      <c r="I73" s="34"/>
      <c r="J73" s="34"/>
      <c r="K73" s="34"/>
      <c r="L73" s="111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</row>
    <row r="74" spans="1:31" s="2" customFormat="1" ht="16.5" customHeight="1">
      <c r="A74" s="32"/>
      <c r="B74" s="33"/>
      <c r="C74" s="34"/>
      <c r="D74" s="34"/>
      <c r="E74" s="293" t="str">
        <f>E9</f>
        <v>VON - VON</v>
      </c>
      <c r="F74" s="346"/>
      <c r="G74" s="346"/>
      <c r="H74" s="346"/>
      <c r="I74" s="34"/>
      <c r="J74" s="34"/>
      <c r="K74" s="34"/>
      <c r="L74" s="111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</row>
    <row r="75" spans="1:31" s="2" customFormat="1" ht="6.95" customHeight="1">
      <c r="A75" s="32"/>
      <c r="B75" s="33"/>
      <c r="C75" s="34"/>
      <c r="D75" s="34"/>
      <c r="E75" s="34"/>
      <c r="F75" s="34"/>
      <c r="G75" s="34"/>
      <c r="H75" s="34"/>
      <c r="I75" s="34"/>
      <c r="J75" s="34"/>
      <c r="K75" s="34"/>
      <c r="L75" s="111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</row>
    <row r="76" spans="1:31" s="2" customFormat="1" ht="12" customHeight="1">
      <c r="A76" s="32"/>
      <c r="B76" s="33"/>
      <c r="C76" s="27" t="s">
        <v>21</v>
      </c>
      <c r="D76" s="34"/>
      <c r="E76" s="34"/>
      <c r="F76" s="25" t="str">
        <f>F12</f>
        <v xml:space="preserve"> </v>
      </c>
      <c r="G76" s="34"/>
      <c r="H76" s="34"/>
      <c r="I76" s="27" t="s">
        <v>23</v>
      </c>
      <c r="J76" s="57" t="str">
        <f>IF(J12="","",J12)</f>
        <v>30. 6. 2022</v>
      </c>
      <c r="K76" s="34"/>
      <c r="L76" s="111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6.95" customHeight="1">
      <c r="A77" s="32"/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111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s="2" customFormat="1" ht="15.2" customHeight="1">
      <c r="A78" s="32"/>
      <c r="B78" s="33"/>
      <c r="C78" s="27" t="s">
        <v>25</v>
      </c>
      <c r="D78" s="34"/>
      <c r="E78" s="34"/>
      <c r="F78" s="25" t="str">
        <f>E15</f>
        <v xml:space="preserve"> </v>
      </c>
      <c r="G78" s="34"/>
      <c r="H78" s="34"/>
      <c r="I78" s="27" t="s">
        <v>31</v>
      </c>
      <c r="J78" s="30" t="str">
        <f>E21</f>
        <v xml:space="preserve"> </v>
      </c>
      <c r="K78" s="34"/>
      <c r="L78" s="111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</row>
    <row r="79" spans="1:31" s="2" customFormat="1" ht="15.2" customHeight="1">
      <c r="A79" s="32"/>
      <c r="B79" s="33"/>
      <c r="C79" s="27" t="s">
        <v>29</v>
      </c>
      <c r="D79" s="34"/>
      <c r="E79" s="34"/>
      <c r="F79" s="25" t="str">
        <f>IF(E18="","",E18)</f>
        <v>Vyplň údaj</v>
      </c>
      <c r="G79" s="34"/>
      <c r="H79" s="34"/>
      <c r="I79" s="27" t="s">
        <v>34</v>
      </c>
      <c r="J79" s="30" t="str">
        <f>E24</f>
        <v xml:space="preserve"> </v>
      </c>
      <c r="K79" s="34"/>
      <c r="L79" s="111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</row>
    <row r="80" spans="1:31" s="2" customFormat="1" ht="10.35" customHeight="1">
      <c r="A80" s="32"/>
      <c r="B80" s="33"/>
      <c r="C80" s="34"/>
      <c r="D80" s="34"/>
      <c r="E80" s="34"/>
      <c r="F80" s="34"/>
      <c r="G80" s="34"/>
      <c r="H80" s="34"/>
      <c r="I80" s="34"/>
      <c r="J80" s="34"/>
      <c r="K80" s="34"/>
      <c r="L80" s="111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</row>
    <row r="81" spans="1:65" s="10" customFormat="1" ht="29.25" customHeight="1">
      <c r="A81" s="144"/>
      <c r="B81" s="145"/>
      <c r="C81" s="146" t="s">
        <v>111</v>
      </c>
      <c r="D81" s="147" t="s">
        <v>57</v>
      </c>
      <c r="E81" s="147" t="s">
        <v>53</v>
      </c>
      <c r="F81" s="147" t="s">
        <v>54</v>
      </c>
      <c r="G81" s="147" t="s">
        <v>112</v>
      </c>
      <c r="H81" s="147" t="s">
        <v>113</v>
      </c>
      <c r="I81" s="147" t="s">
        <v>114</v>
      </c>
      <c r="J81" s="147" t="s">
        <v>107</v>
      </c>
      <c r="K81" s="148" t="s">
        <v>115</v>
      </c>
      <c r="L81" s="149"/>
      <c r="M81" s="66" t="s">
        <v>19</v>
      </c>
      <c r="N81" s="67" t="s">
        <v>42</v>
      </c>
      <c r="O81" s="67" t="s">
        <v>116</v>
      </c>
      <c r="P81" s="67" t="s">
        <v>117</v>
      </c>
      <c r="Q81" s="67" t="s">
        <v>118</v>
      </c>
      <c r="R81" s="67" t="s">
        <v>119</v>
      </c>
      <c r="S81" s="67" t="s">
        <v>120</v>
      </c>
      <c r="T81" s="68" t="s">
        <v>121</v>
      </c>
      <c r="U81" s="144"/>
      <c r="V81" s="144"/>
      <c r="W81" s="144"/>
      <c r="X81" s="144"/>
      <c r="Y81" s="144"/>
      <c r="Z81" s="144"/>
      <c r="AA81" s="144"/>
      <c r="AB81" s="144"/>
      <c r="AC81" s="144"/>
      <c r="AD81" s="144"/>
      <c r="AE81" s="144"/>
    </row>
    <row r="82" spans="1:65" s="2" customFormat="1" ht="22.9" customHeight="1">
      <c r="A82" s="32"/>
      <c r="B82" s="33"/>
      <c r="C82" s="73" t="s">
        <v>122</v>
      </c>
      <c r="D82" s="34"/>
      <c r="E82" s="34"/>
      <c r="F82" s="34"/>
      <c r="G82" s="34"/>
      <c r="H82" s="34"/>
      <c r="I82" s="34"/>
      <c r="J82" s="150">
        <f>BK82</f>
        <v>0</v>
      </c>
      <c r="K82" s="34"/>
      <c r="L82" s="37"/>
      <c r="M82" s="69"/>
      <c r="N82" s="151"/>
      <c r="O82" s="70"/>
      <c r="P82" s="152">
        <f>P83</f>
        <v>0</v>
      </c>
      <c r="Q82" s="70"/>
      <c r="R82" s="152">
        <f>R83</f>
        <v>0</v>
      </c>
      <c r="S82" s="70"/>
      <c r="T82" s="153">
        <f>T83</f>
        <v>0</v>
      </c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T82" s="15" t="s">
        <v>71</v>
      </c>
      <c r="AU82" s="15" t="s">
        <v>108</v>
      </c>
      <c r="BK82" s="154">
        <f>BK83</f>
        <v>0</v>
      </c>
    </row>
    <row r="83" spans="1:65" s="11" customFormat="1" ht="25.9" customHeight="1">
      <c r="B83" s="169"/>
      <c r="C83" s="170"/>
      <c r="D83" s="171" t="s">
        <v>71</v>
      </c>
      <c r="E83" s="172" t="s">
        <v>498</v>
      </c>
      <c r="F83" s="172" t="s">
        <v>499</v>
      </c>
      <c r="G83" s="170"/>
      <c r="H83" s="170"/>
      <c r="I83" s="173"/>
      <c r="J83" s="174">
        <f>BK83</f>
        <v>0</v>
      </c>
      <c r="K83" s="170"/>
      <c r="L83" s="175"/>
      <c r="M83" s="176"/>
      <c r="N83" s="177"/>
      <c r="O83" s="177"/>
      <c r="P83" s="178">
        <f>P84+SUM(P85:P89)+P92</f>
        <v>0</v>
      </c>
      <c r="Q83" s="177"/>
      <c r="R83" s="178">
        <f>R84+SUM(R85:R89)+R92</f>
        <v>0</v>
      </c>
      <c r="S83" s="177"/>
      <c r="T83" s="179">
        <f>T84+SUM(T85:T89)+T92</f>
        <v>0</v>
      </c>
      <c r="AR83" s="180" t="s">
        <v>138</v>
      </c>
      <c r="AT83" s="181" t="s">
        <v>71</v>
      </c>
      <c r="AU83" s="181" t="s">
        <v>72</v>
      </c>
      <c r="AY83" s="180" t="s">
        <v>128</v>
      </c>
      <c r="BK83" s="182">
        <f>BK84+SUM(BK85:BK89)+BK92</f>
        <v>0</v>
      </c>
    </row>
    <row r="84" spans="1:65" s="2" customFormat="1" ht="16.5" customHeight="1">
      <c r="A84" s="32"/>
      <c r="B84" s="33"/>
      <c r="C84" s="183" t="s">
        <v>80</v>
      </c>
      <c r="D84" s="183" t="s">
        <v>152</v>
      </c>
      <c r="E84" s="184" t="s">
        <v>500</v>
      </c>
      <c r="F84" s="185" t="s">
        <v>501</v>
      </c>
      <c r="G84" s="186" t="s">
        <v>502</v>
      </c>
      <c r="H84" s="187">
        <v>3.0000000000000001E-3</v>
      </c>
      <c r="I84" s="188"/>
      <c r="J84" s="189">
        <f>ROUND(I84*H84,2)</f>
        <v>0</v>
      </c>
      <c r="K84" s="185" t="s">
        <v>19</v>
      </c>
      <c r="L84" s="37"/>
      <c r="M84" s="190" t="s">
        <v>19</v>
      </c>
      <c r="N84" s="191" t="s">
        <v>43</v>
      </c>
      <c r="O84" s="62"/>
      <c r="P84" s="165">
        <f>O84*H84</f>
        <v>0</v>
      </c>
      <c r="Q84" s="165">
        <v>0</v>
      </c>
      <c r="R84" s="165">
        <f>Q84*H84</f>
        <v>0</v>
      </c>
      <c r="S84" s="165">
        <v>0</v>
      </c>
      <c r="T84" s="166">
        <f>S84*H84</f>
        <v>0</v>
      </c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R84" s="167" t="s">
        <v>503</v>
      </c>
      <c r="AT84" s="167" t="s">
        <v>152</v>
      </c>
      <c r="AU84" s="167" t="s">
        <v>80</v>
      </c>
      <c r="AY84" s="15" t="s">
        <v>128</v>
      </c>
      <c r="BE84" s="168">
        <f>IF(N84="základní",J84,0)</f>
        <v>0</v>
      </c>
      <c r="BF84" s="168">
        <f>IF(N84="snížená",J84,0)</f>
        <v>0</v>
      </c>
      <c r="BG84" s="168">
        <f>IF(N84="zákl. přenesená",J84,0)</f>
        <v>0</v>
      </c>
      <c r="BH84" s="168">
        <f>IF(N84="sníž. přenesená",J84,0)</f>
        <v>0</v>
      </c>
      <c r="BI84" s="168">
        <f>IF(N84="nulová",J84,0)</f>
        <v>0</v>
      </c>
      <c r="BJ84" s="15" t="s">
        <v>80</v>
      </c>
      <c r="BK84" s="168">
        <f>ROUND(I84*H84,2)</f>
        <v>0</v>
      </c>
      <c r="BL84" s="15" t="s">
        <v>503</v>
      </c>
      <c r="BM84" s="167" t="s">
        <v>504</v>
      </c>
    </row>
    <row r="85" spans="1:65" s="2" customFormat="1" ht="16.5" customHeight="1">
      <c r="A85" s="32"/>
      <c r="B85" s="33"/>
      <c r="C85" s="183" t="s">
        <v>82</v>
      </c>
      <c r="D85" s="183" t="s">
        <v>152</v>
      </c>
      <c r="E85" s="184" t="s">
        <v>505</v>
      </c>
      <c r="F85" s="185" t="s">
        <v>506</v>
      </c>
      <c r="G85" s="186" t="s">
        <v>502</v>
      </c>
      <c r="H85" s="187">
        <v>2E-3</v>
      </c>
      <c r="I85" s="188"/>
      <c r="J85" s="189">
        <f>ROUND(I85*H85,2)</f>
        <v>0</v>
      </c>
      <c r="K85" s="185" t="s">
        <v>19</v>
      </c>
      <c r="L85" s="37"/>
      <c r="M85" s="190" t="s">
        <v>19</v>
      </c>
      <c r="N85" s="191" t="s">
        <v>43</v>
      </c>
      <c r="O85" s="62"/>
      <c r="P85" s="165">
        <f>O85*H85</f>
        <v>0</v>
      </c>
      <c r="Q85" s="165">
        <v>0</v>
      </c>
      <c r="R85" s="165">
        <f>Q85*H85</f>
        <v>0</v>
      </c>
      <c r="S85" s="165">
        <v>0</v>
      </c>
      <c r="T85" s="166">
        <f>S85*H85</f>
        <v>0</v>
      </c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R85" s="167" t="s">
        <v>503</v>
      </c>
      <c r="AT85" s="167" t="s">
        <v>152</v>
      </c>
      <c r="AU85" s="167" t="s">
        <v>80</v>
      </c>
      <c r="AY85" s="15" t="s">
        <v>128</v>
      </c>
      <c r="BE85" s="168">
        <f>IF(N85="základní",J85,0)</f>
        <v>0</v>
      </c>
      <c r="BF85" s="168">
        <f>IF(N85="snížená",J85,0)</f>
        <v>0</v>
      </c>
      <c r="BG85" s="168">
        <f>IF(N85="zákl. přenesená",J85,0)</f>
        <v>0</v>
      </c>
      <c r="BH85" s="168">
        <f>IF(N85="sníž. přenesená",J85,0)</f>
        <v>0</v>
      </c>
      <c r="BI85" s="168">
        <f>IF(N85="nulová",J85,0)</f>
        <v>0</v>
      </c>
      <c r="BJ85" s="15" t="s">
        <v>80</v>
      </c>
      <c r="BK85" s="168">
        <f>ROUND(I85*H85,2)</f>
        <v>0</v>
      </c>
      <c r="BL85" s="15" t="s">
        <v>503</v>
      </c>
      <c r="BM85" s="167" t="s">
        <v>507</v>
      </c>
    </row>
    <row r="86" spans="1:65" s="2" customFormat="1" ht="37.9" customHeight="1">
      <c r="A86" s="32"/>
      <c r="B86" s="33"/>
      <c r="C86" s="183" t="s">
        <v>134</v>
      </c>
      <c r="D86" s="183" t="s">
        <v>152</v>
      </c>
      <c r="E86" s="184" t="s">
        <v>508</v>
      </c>
      <c r="F86" s="185" t="s">
        <v>509</v>
      </c>
      <c r="G86" s="186" t="s">
        <v>510</v>
      </c>
      <c r="H86" s="211"/>
      <c r="I86" s="188"/>
      <c r="J86" s="189">
        <f>ROUND(I86*H86,2)</f>
        <v>0</v>
      </c>
      <c r="K86" s="185" t="s">
        <v>19</v>
      </c>
      <c r="L86" s="37"/>
      <c r="M86" s="190" t="s">
        <v>19</v>
      </c>
      <c r="N86" s="191" t="s">
        <v>43</v>
      </c>
      <c r="O86" s="62"/>
      <c r="P86" s="165">
        <f>O86*H86</f>
        <v>0</v>
      </c>
      <c r="Q86" s="165">
        <v>0</v>
      </c>
      <c r="R86" s="165">
        <f>Q86*H86</f>
        <v>0</v>
      </c>
      <c r="S86" s="165">
        <v>0</v>
      </c>
      <c r="T86" s="166">
        <f>S86*H86</f>
        <v>0</v>
      </c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R86" s="167" t="s">
        <v>129</v>
      </c>
      <c r="AT86" s="167" t="s">
        <v>152</v>
      </c>
      <c r="AU86" s="167" t="s">
        <v>80</v>
      </c>
      <c r="AY86" s="15" t="s">
        <v>128</v>
      </c>
      <c r="BE86" s="168">
        <f>IF(N86="základní",J86,0)</f>
        <v>0</v>
      </c>
      <c r="BF86" s="168">
        <f>IF(N86="snížená",J86,0)</f>
        <v>0</v>
      </c>
      <c r="BG86" s="168">
        <f>IF(N86="zákl. přenesená",J86,0)</f>
        <v>0</v>
      </c>
      <c r="BH86" s="168">
        <f>IF(N86="sníž. přenesená",J86,0)</f>
        <v>0</v>
      </c>
      <c r="BI86" s="168">
        <f>IF(N86="nulová",J86,0)</f>
        <v>0</v>
      </c>
      <c r="BJ86" s="15" t="s">
        <v>80</v>
      </c>
      <c r="BK86" s="168">
        <f>ROUND(I86*H86,2)</f>
        <v>0</v>
      </c>
      <c r="BL86" s="15" t="s">
        <v>129</v>
      </c>
      <c r="BM86" s="167" t="s">
        <v>511</v>
      </c>
    </row>
    <row r="87" spans="1:65" s="2" customFormat="1" ht="16.5" customHeight="1">
      <c r="A87" s="32"/>
      <c r="B87" s="33"/>
      <c r="C87" s="183" t="s">
        <v>129</v>
      </c>
      <c r="D87" s="183" t="s">
        <v>152</v>
      </c>
      <c r="E87" s="184" t="s">
        <v>512</v>
      </c>
      <c r="F87" s="185" t="s">
        <v>513</v>
      </c>
      <c r="G87" s="186" t="s">
        <v>502</v>
      </c>
      <c r="H87" s="187">
        <v>5.0000000000000001E-3</v>
      </c>
      <c r="I87" s="188"/>
      <c r="J87" s="189">
        <f>ROUND(I87*H87,2)</f>
        <v>0</v>
      </c>
      <c r="K87" s="185" t="s">
        <v>19</v>
      </c>
      <c r="L87" s="37"/>
      <c r="M87" s="190" t="s">
        <v>19</v>
      </c>
      <c r="N87" s="191" t="s">
        <v>43</v>
      </c>
      <c r="O87" s="62"/>
      <c r="P87" s="165">
        <f>O87*H87</f>
        <v>0</v>
      </c>
      <c r="Q87" s="165">
        <v>0</v>
      </c>
      <c r="R87" s="165">
        <f>Q87*H87</f>
        <v>0</v>
      </c>
      <c r="S87" s="165">
        <v>0</v>
      </c>
      <c r="T87" s="166">
        <f>S87*H87</f>
        <v>0</v>
      </c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R87" s="167" t="s">
        <v>129</v>
      </c>
      <c r="AT87" s="167" t="s">
        <v>152</v>
      </c>
      <c r="AU87" s="167" t="s">
        <v>80</v>
      </c>
      <c r="AY87" s="15" t="s">
        <v>128</v>
      </c>
      <c r="BE87" s="168">
        <f>IF(N87="základní",J87,0)</f>
        <v>0</v>
      </c>
      <c r="BF87" s="168">
        <f>IF(N87="snížená",J87,0)</f>
        <v>0</v>
      </c>
      <c r="BG87" s="168">
        <f>IF(N87="zákl. přenesená",J87,0)</f>
        <v>0</v>
      </c>
      <c r="BH87" s="168">
        <f>IF(N87="sníž. přenesená",J87,0)</f>
        <v>0</v>
      </c>
      <c r="BI87" s="168">
        <f>IF(N87="nulová",J87,0)</f>
        <v>0</v>
      </c>
      <c r="BJ87" s="15" t="s">
        <v>80</v>
      </c>
      <c r="BK87" s="168">
        <f>ROUND(I87*H87,2)</f>
        <v>0</v>
      </c>
      <c r="BL87" s="15" t="s">
        <v>129</v>
      </c>
      <c r="BM87" s="167" t="s">
        <v>514</v>
      </c>
    </row>
    <row r="88" spans="1:65" s="2" customFormat="1" ht="16.5" customHeight="1">
      <c r="A88" s="32"/>
      <c r="B88" s="33"/>
      <c r="C88" s="183" t="s">
        <v>138</v>
      </c>
      <c r="D88" s="183" t="s">
        <v>152</v>
      </c>
      <c r="E88" s="184" t="s">
        <v>515</v>
      </c>
      <c r="F88" s="185" t="s">
        <v>516</v>
      </c>
      <c r="G88" s="186" t="s">
        <v>502</v>
      </c>
      <c r="H88" s="187">
        <v>0.02</v>
      </c>
      <c r="I88" s="188"/>
      <c r="J88" s="189">
        <f>ROUND(I88*H88,2)</f>
        <v>0</v>
      </c>
      <c r="K88" s="185" t="s">
        <v>19</v>
      </c>
      <c r="L88" s="37"/>
      <c r="M88" s="190" t="s">
        <v>19</v>
      </c>
      <c r="N88" s="191" t="s">
        <v>43</v>
      </c>
      <c r="O88" s="62"/>
      <c r="P88" s="165">
        <f>O88*H88</f>
        <v>0</v>
      </c>
      <c r="Q88" s="165">
        <v>0</v>
      </c>
      <c r="R88" s="165">
        <f>Q88*H88</f>
        <v>0</v>
      </c>
      <c r="S88" s="165">
        <v>0</v>
      </c>
      <c r="T88" s="166">
        <f>S88*H88</f>
        <v>0</v>
      </c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R88" s="167" t="s">
        <v>129</v>
      </c>
      <c r="AT88" s="167" t="s">
        <v>152</v>
      </c>
      <c r="AU88" s="167" t="s">
        <v>80</v>
      </c>
      <c r="AY88" s="15" t="s">
        <v>128</v>
      </c>
      <c r="BE88" s="168">
        <f>IF(N88="základní",J88,0)</f>
        <v>0</v>
      </c>
      <c r="BF88" s="168">
        <f>IF(N88="snížená",J88,0)</f>
        <v>0</v>
      </c>
      <c r="BG88" s="168">
        <f>IF(N88="zákl. přenesená",J88,0)</f>
        <v>0</v>
      </c>
      <c r="BH88" s="168">
        <f>IF(N88="sníž. přenesená",J88,0)</f>
        <v>0</v>
      </c>
      <c r="BI88" s="168">
        <f>IF(N88="nulová",J88,0)</f>
        <v>0</v>
      </c>
      <c r="BJ88" s="15" t="s">
        <v>80</v>
      </c>
      <c r="BK88" s="168">
        <f>ROUND(I88*H88,2)</f>
        <v>0</v>
      </c>
      <c r="BL88" s="15" t="s">
        <v>129</v>
      </c>
      <c r="BM88" s="167" t="s">
        <v>517</v>
      </c>
    </row>
    <row r="89" spans="1:65" s="11" customFormat="1" ht="22.9" customHeight="1">
      <c r="B89" s="169"/>
      <c r="C89" s="170"/>
      <c r="D89" s="171" t="s">
        <v>71</v>
      </c>
      <c r="E89" s="209" t="s">
        <v>518</v>
      </c>
      <c r="F89" s="209" t="s">
        <v>519</v>
      </c>
      <c r="G89" s="170"/>
      <c r="H89" s="170"/>
      <c r="I89" s="173"/>
      <c r="J89" s="210">
        <f>BK89</f>
        <v>0</v>
      </c>
      <c r="K89" s="170"/>
      <c r="L89" s="175"/>
      <c r="M89" s="176"/>
      <c r="N89" s="177"/>
      <c r="O89" s="177"/>
      <c r="P89" s="178">
        <f>SUM(P90:P91)</f>
        <v>0</v>
      </c>
      <c r="Q89" s="177"/>
      <c r="R89" s="178">
        <f>SUM(R90:R91)</f>
        <v>0</v>
      </c>
      <c r="S89" s="177"/>
      <c r="T89" s="179">
        <f>SUM(T90:T91)</f>
        <v>0</v>
      </c>
      <c r="AR89" s="180" t="s">
        <v>138</v>
      </c>
      <c r="AT89" s="181" t="s">
        <v>71</v>
      </c>
      <c r="AU89" s="181" t="s">
        <v>80</v>
      </c>
      <c r="AY89" s="180" t="s">
        <v>128</v>
      </c>
      <c r="BK89" s="182">
        <f>SUM(BK90:BK91)</f>
        <v>0</v>
      </c>
    </row>
    <row r="90" spans="1:65" s="2" customFormat="1" ht="16.5" customHeight="1">
      <c r="A90" s="32"/>
      <c r="B90" s="33"/>
      <c r="C90" s="183" t="s">
        <v>127</v>
      </c>
      <c r="D90" s="183" t="s">
        <v>152</v>
      </c>
      <c r="E90" s="184" t="s">
        <v>520</v>
      </c>
      <c r="F90" s="185" t="s">
        <v>521</v>
      </c>
      <c r="G90" s="186" t="s">
        <v>126</v>
      </c>
      <c r="H90" s="187">
        <v>1</v>
      </c>
      <c r="I90" s="188"/>
      <c r="J90" s="189">
        <f>ROUND(I90*H90,2)</f>
        <v>0</v>
      </c>
      <c r="K90" s="185" t="s">
        <v>19</v>
      </c>
      <c r="L90" s="37"/>
      <c r="M90" s="190" t="s">
        <v>19</v>
      </c>
      <c r="N90" s="191" t="s">
        <v>43</v>
      </c>
      <c r="O90" s="62"/>
      <c r="P90" s="165">
        <f>O90*H90</f>
        <v>0</v>
      </c>
      <c r="Q90" s="165">
        <v>0</v>
      </c>
      <c r="R90" s="165">
        <f>Q90*H90</f>
        <v>0</v>
      </c>
      <c r="S90" s="165">
        <v>0</v>
      </c>
      <c r="T90" s="166">
        <f>S90*H90</f>
        <v>0</v>
      </c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R90" s="167" t="s">
        <v>503</v>
      </c>
      <c r="AT90" s="167" t="s">
        <v>152</v>
      </c>
      <c r="AU90" s="167" t="s">
        <v>82</v>
      </c>
      <c r="AY90" s="15" t="s">
        <v>128</v>
      </c>
      <c r="BE90" s="168">
        <f>IF(N90="základní",J90,0)</f>
        <v>0</v>
      </c>
      <c r="BF90" s="168">
        <f>IF(N90="snížená",J90,0)</f>
        <v>0</v>
      </c>
      <c r="BG90" s="168">
        <f>IF(N90="zákl. přenesená",J90,0)</f>
        <v>0</v>
      </c>
      <c r="BH90" s="168">
        <f>IF(N90="sníž. přenesená",J90,0)</f>
        <v>0</v>
      </c>
      <c r="BI90" s="168">
        <f>IF(N90="nulová",J90,0)</f>
        <v>0</v>
      </c>
      <c r="BJ90" s="15" t="s">
        <v>80</v>
      </c>
      <c r="BK90" s="168">
        <f>ROUND(I90*H90,2)</f>
        <v>0</v>
      </c>
      <c r="BL90" s="15" t="s">
        <v>503</v>
      </c>
      <c r="BM90" s="167" t="s">
        <v>522</v>
      </c>
    </row>
    <row r="91" spans="1:65" s="2" customFormat="1" ht="16.5" customHeight="1">
      <c r="A91" s="32"/>
      <c r="B91" s="33"/>
      <c r="C91" s="183" t="s">
        <v>172</v>
      </c>
      <c r="D91" s="183" t="s">
        <v>152</v>
      </c>
      <c r="E91" s="184" t="s">
        <v>523</v>
      </c>
      <c r="F91" s="185" t="s">
        <v>524</v>
      </c>
      <c r="G91" s="186" t="s">
        <v>126</v>
      </c>
      <c r="H91" s="187">
        <v>1</v>
      </c>
      <c r="I91" s="188"/>
      <c r="J91" s="189">
        <f>ROUND(I91*H91,2)</f>
        <v>0</v>
      </c>
      <c r="K91" s="185" t="s">
        <v>19</v>
      </c>
      <c r="L91" s="37"/>
      <c r="M91" s="190" t="s">
        <v>19</v>
      </c>
      <c r="N91" s="191" t="s">
        <v>43</v>
      </c>
      <c r="O91" s="62"/>
      <c r="P91" s="165">
        <f>O91*H91</f>
        <v>0</v>
      </c>
      <c r="Q91" s="165">
        <v>0</v>
      </c>
      <c r="R91" s="165">
        <f>Q91*H91</f>
        <v>0</v>
      </c>
      <c r="S91" s="165">
        <v>0</v>
      </c>
      <c r="T91" s="166">
        <f>S91*H91</f>
        <v>0</v>
      </c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R91" s="167" t="s">
        <v>503</v>
      </c>
      <c r="AT91" s="167" t="s">
        <v>152</v>
      </c>
      <c r="AU91" s="167" t="s">
        <v>82</v>
      </c>
      <c r="AY91" s="15" t="s">
        <v>128</v>
      </c>
      <c r="BE91" s="168">
        <f>IF(N91="základní",J91,0)</f>
        <v>0</v>
      </c>
      <c r="BF91" s="168">
        <f>IF(N91="snížená",J91,0)</f>
        <v>0</v>
      </c>
      <c r="BG91" s="168">
        <f>IF(N91="zákl. přenesená",J91,0)</f>
        <v>0</v>
      </c>
      <c r="BH91" s="168">
        <f>IF(N91="sníž. přenesená",J91,0)</f>
        <v>0</v>
      </c>
      <c r="BI91" s="168">
        <f>IF(N91="nulová",J91,0)</f>
        <v>0</v>
      </c>
      <c r="BJ91" s="15" t="s">
        <v>80</v>
      </c>
      <c r="BK91" s="168">
        <f>ROUND(I91*H91,2)</f>
        <v>0</v>
      </c>
      <c r="BL91" s="15" t="s">
        <v>503</v>
      </c>
      <c r="BM91" s="167" t="s">
        <v>525</v>
      </c>
    </row>
    <row r="92" spans="1:65" s="11" customFormat="1" ht="22.9" customHeight="1">
      <c r="B92" s="169"/>
      <c r="C92" s="170"/>
      <c r="D92" s="171" t="s">
        <v>71</v>
      </c>
      <c r="E92" s="209" t="s">
        <v>526</v>
      </c>
      <c r="F92" s="209" t="s">
        <v>527</v>
      </c>
      <c r="G92" s="170"/>
      <c r="H92" s="170"/>
      <c r="I92" s="173"/>
      <c r="J92" s="210">
        <f>BK92</f>
        <v>0</v>
      </c>
      <c r="K92" s="170"/>
      <c r="L92" s="175"/>
      <c r="M92" s="176"/>
      <c r="N92" s="177"/>
      <c r="O92" s="177"/>
      <c r="P92" s="178">
        <f>P93</f>
        <v>0</v>
      </c>
      <c r="Q92" s="177"/>
      <c r="R92" s="178">
        <f>R93</f>
        <v>0</v>
      </c>
      <c r="S92" s="177"/>
      <c r="T92" s="179">
        <f>T93</f>
        <v>0</v>
      </c>
      <c r="AR92" s="180" t="s">
        <v>138</v>
      </c>
      <c r="AT92" s="181" t="s">
        <v>71</v>
      </c>
      <c r="AU92" s="181" t="s">
        <v>80</v>
      </c>
      <c r="AY92" s="180" t="s">
        <v>128</v>
      </c>
      <c r="BK92" s="182">
        <f>BK93</f>
        <v>0</v>
      </c>
    </row>
    <row r="93" spans="1:65" s="2" customFormat="1" ht="16.5" customHeight="1">
      <c r="A93" s="32"/>
      <c r="B93" s="33"/>
      <c r="C93" s="183" t="s">
        <v>161</v>
      </c>
      <c r="D93" s="183" t="s">
        <v>152</v>
      </c>
      <c r="E93" s="184" t="s">
        <v>528</v>
      </c>
      <c r="F93" s="185" t="s">
        <v>529</v>
      </c>
      <c r="G93" s="186" t="s">
        <v>126</v>
      </c>
      <c r="H93" s="187">
        <v>1</v>
      </c>
      <c r="I93" s="188"/>
      <c r="J93" s="189">
        <f>ROUND(I93*H93,2)</f>
        <v>0</v>
      </c>
      <c r="K93" s="185" t="s">
        <v>19</v>
      </c>
      <c r="L93" s="37"/>
      <c r="M93" s="197" t="s">
        <v>19</v>
      </c>
      <c r="N93" s="198" t="s">
        <v>43</v>
      </c>
      <c r="O93" s="199"/>
      <c r="P93" s="200">
        <f>O93*H93</f>
        <v>0</v>
      </c>
      <c r="Q93" s="200">
        <v>0</v>
      </c>
      <c r="R93" s="200">
        <f>Q93*H93</f>
        <v>0</v>
      </c>
      <c r="S93" s="200">
        <v>0</v>
      </c>
      <c r="T93" s="201">
        <f>S93*H93</f>
        <v>0</v>
      </c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R93" s="167" t="s">
        <v>80</v>
      </c>
      <c r="AT93" s="167" t="s">
        <v>152</v>
      </c>
      <c r="AU93" s="167" t="s">
        <v>82</v>
      </c>
      <c r="AY93" s="15" t="s">
        <v>128</v>
      </c>
      <c r="BE93" s="168">
        <f>IF(N93="základní",J93,0)</f>
        <v>0</v>
      </c>
      <c r="BF93" s="168">
        <f>IF(N93="snížená",J93,0)</f>
        <v>0</v>
      </c>
      <c r="BG93" s="168">
        <f>IF(N93="zákl. přenesená",J93,0)</f>
        <v>0</v>
      </c>
      <c r="BH93" s="168">
        <f>IF(N93="sníž. přenesená",J93,0)</f>
        <v>0</v>
      </c>
      <c r="BI93" s="168">
        <f>IF(N93="nulová",J93,0)</f>
        <v>0</v>
      </c>
      <c r="BJ93" s="15" t="s">
        <v>80</v>
      </c>
      <c r="BK93" s="168">
        <f>ROUND(I93*H93,2)</f>
        <v>0</v>
      </c>
      <c r="BL93" s="15" t="s">
        <v>80</v>
      </c>
      <c r="BM93" s="167" t="s">
        <v>530</v>
      </c>
    </row>
    <row r="94" spans="1:65" s="2" customFormat="1" ht="6.95" customHeight="1">
      <c r="A94" s="32"/>
      <c r="B94" s="45"/>
      <c r="C94" s="46"/>
      <c r="D94" s="46"/>
      <c r="E94" s="46"/>
      <c r="F94" s="46"/>
      <c r="G94" s="46"/>
      <c r="H94" s="46"/>
      <c r="I94" s="46"/>
      <c r="J94" s="46"/>
      <c r="K94" s="46"/>
      <c r="L94" s="37"/>
      <c r="M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</sheetData>
  <sheetProtection algorithmName="SHA-512" hashValue="1QSMt0Uog3B06iEY8GBPIiJ7y/nd5s69B+jqcxq+jUDxQ3a8AX2IB9d/PaO55d0WtLKFUNqpuI6OpucDo+ZR1g==" saltValue="+MiBJhBTnlhtmf0ytC7dJgHO/dsDXgk3Eln8OfDMRXjxKexci5aG+Dm0GjCpRPB2Ka+bMTLg+t7Hgu3yvhlmew==" spinCount="100000" sheet="1" objects="1" scenarios="1" formatColumns="0" formatRows="0" autoFilter="0"/>
  <autoFilter ref="C81:K93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s="1" customFormat="1" ht="37.5" customHeight="1"/>
    <row r="2" spans="2:11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3" customFormat="1" ht="45" customHeight="1">
      <c r="B3" s="216"/>
      <c r="C3" s="348" t="s">
        <v>531</v>
      </c>
      <c r="D3" s="348"/>
      <c r="E3" s="348"/>
      <c r="F3" s="348"/>
      <c r="G3" s="348"/>
      <c r="H3" s="348"/>
      <c r="I3" s="348"/>
      <c r="J3" s="348"/>
      <c r="K3" s="217"/>
    </row>
    <row r="4" spans="2:11" s="1" customFormat="1" ht="25.5" customHeight="1">
      <c r="B4" s="218"/>
      <c r="C4" s="353" t="s">
        <v>532</v>
      </c>
      <c r="D4" s="353"/>
      <c r="E4" s="353"/>
      <c r="F4" s="353"/>
      <c r="G4" s="353"/>
      <c r="H4" s="353"/>
      <c r="I4" s="353"/>
      <c r="J4" s="353"/>
      <c r="K4" s="219"/>
    </row>
    <row r="5" spans="2:11" s="1" customFormat="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s="1" customFormat="1" ht="15" customHeight="1">
      <c r="B6" s="218"/>
      <c r="C6" s="352" t="s">
        <v>533</v>
      </c>
      <c r="D6" s="352"/>
      <c r="E6" s="352"/>
      <c r="F6" s="352"/>
      <c r="G6" s="352"/>
      <c r="H6" s="352"/>
      <c r="I6" s="352"/>
      <c r="J6" s="352"/>
      <c r="K6" s="219"/>
    </row>
    <row r="7" spans="2:11" s="1" customFormat="1" ht="15" customHeight="1">
      <c r="B7" s="222"/>
      <c r="C7" s="352" t="s">
        <v>534</v>
      </c>
      <c r="D7" s="352"/>
      <c r="E7" s="352"/>
      <c r="F7" s="352"/>
      <c r="G7" s="352"/>
      <c r="H7" s="352"/>
      <c r="I7" s="352"/>
      <c r="J7" s="352"/>
      <c r="K7" s="219"/>
    </row>
    <row r="8" spans="2:11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s="1" customFormat="1" ht="15" customHeight="1">
      <c r="B9" s="222"/>
      <c r="C9" s="352" t="s">
        <v>535</v>
      </c>
      <c r="D9" s="352"/>
      <c r="E9" s="352"/>
      <c r="F9" s="352"/>
      <c r="G9" s="352"/>
      <c r="H9" s="352"/>
      <c r="I9" s="352"/>
      <c r="J9" s="352"/>
      <c r="K9" s="219"/>
    </row>
    <row r="10" spans="2:11" s="1" customFormat="1" ht="15" customHeight="1">
      <c r="B10" s="222"/>
      <c r="C10" s="221"/>
      <c r="D10" s="352" t="s">
        <v>536</v>
      </c>
      <c r="E10" s="352"/>
      <c r="F10" s="352"/>
      <c r="G10" s="352"/>
      <c r="H10" s="352"/>
      <c r="I10" s="352"/>
      <c r="J10" s="352"/>
      <c r="K10" s="219"/>
    </row>
    <row r="11" spans="2:11" s="1" customFormat="1" ht="15" customHeight="1">
      <c r="B11" s="222"/>
      <c r="C11" s="223"/>
      <c r="D11" s="352" t="s">
        <v>537</v>
      </c>
      <c r="E11" s="352"/>
      <c r="F11" s="352"/>
      <c r="G11" s="352"/>
      <c r="H11" s="352"/>
      <c r="I11" s="352"/>
      <c r="J11" s="352"/>
      <c r="K11" s="219"/>
    </row>
    <row r="12" spans="2:11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s="1" customFormat="1" ht="15" customHeight="1">
      <c r="B13" s="222"/>
      <c r="C13" s="223"/>
      <c r="D13" s="224" t="s">
        <v>538</v>
      </c>
      <c r="E13" s="221"/>
      <c r="F13" s="221"/>
      <c r="G13" s="221"/>
      <c r="H13" s="221"/>
      <c r="I13" s="221"/>
      <c r="J13" s="221"/>
      <c r="K13" s="219"/>
    </row>
    <row r="14" spans="2:11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s="1" customFormat="1" ht="15" customHeight="1">
      <c r="B15" s="222"/>
      <c r="C15" s="223"/>
      <c r="D15" s="352" t="s">
        <v>539</v>
      </c>
      <c r="E15" s="352"/>
      <c r="F15" s="352"/>
      <c r="G15" s="352"/>
      <c r="H15" s="352"/>
      <c r="I15" s="352"/>
      <c r="J15" s="352"/>
      <c r="K15" s="219"/>
    </row>
    <row r="16" spans="2:11" s="1" customFormat="1" ht="15" customHeight="1">
      <c r="B16" s="222"/>
      <c r="C16" s="223"/>
      <c r="D16" s="352" t="s">
        <v>540</v>
      </c>
      <c r="E16" s="352"/>
      <c r="F16" s="352"/>
      <c r="G16" s="352"/>
      <c r="H16" s="352"/>
      <c r="I16" s="352"/>
      <c r="J16" s="352"/>
      <c r="K16" s="219"/>
    </row>
    <row r="17" spans="2:11" s="1" customFormat="1" ht="15" customHeight="1">
      <c r="B17" s="222"/>
      <c r="C17" s="223"/>
      <c r="D17" s="352" t="s">
        <v>541</v>
      </c>
      <c r="E17" s="352"/>
      <c r="F17" s="352"/>
      <c r="G17" s="352"/>
      <c r="H17" s="352"/>
      <c r="I17" s="352"/>
      <c r="J17" s="352"/>
      <c r="K17" s="219"/>
    </row>
    <row r="18" spans="2:11" s="1" customFormat="1" ht="15" customHeight="1">
      <c r="B18" s="222"/>
      <c r="C18" s="223"/>
      <c r="D18" s="223"/>
      <c r="E18" s="225" t="s">
        <v>79</v>
      </c>
      <c r="F18" s="352" t="s">
        <v>542</v>
      </c>
      <c r="G18" s="352"/>
      <c r="H18" s="352"/>
      <c r="I18" s="352"/>
      <c r="J18" s="352"/>
      <c r="K18" s="219"/>
    </row>
    <row r="19" spans="2:11" s="1" customFormat="1" ht="15" customHeight="1">
      <c r="B19" s="222"/>
      <c r="C19" s="223"/>
      <c r="D19" s="223"/>
      <c r="E19" s="225" t="s">
        <v>543</v>
      </c>
      <c r="F19" s="352" t="s">
        <v>544</v>
      </c>
      <c r="G19" s="352"/>
      <c r="H19" s="352"/>
      <c r="I19" s="352"/>
      <c r="J19" s="352"/>
      <c r="K19" s="219"/>
    </row>
    <row r="20" spans="2:11" s="1" customFormat="1" ht="15" customHeight="1">
      <c r="B20" s="222"/>
      <c r="C20" s="223"/>
      <c r="D20" s="223"/>
      <c r="E20" s="225" t="s">
        <v>545</v>
      </c>
      <c r="F20" s="352" t="s">
        <v>546</v>
      </c>
      <c r="G20" s="352"/>
      <c r="H20" s="352"/>
      <c r="I20" s="352"/>
      <c r="J20" s="352"/>
      <c r="K20" s="219"/>
    </row>
    <row r="21" spans="2:11" s="1" customFormat="1" ht="15" customHeight="1">
      <c r="B21" s="222"/>
      <c r="C21" s="223"/>
      <c r="D21" s="223"/>
      <c r="E21" s="225" t="s">
        <v>100</v>
      </c>
      <c r="F21" s="352" t="s">
        <v>547</v>
      </c>
      <c r="G21" s="352"/>
      <c r="H21" s="352"/>
      <c r="I21" s="352"/>
      <c r="J21" s="352"/>
      <c r="K21" s="219"/>
    </row>
    <row r="22" spans="2:11" s="1" customFormat="1" ht="15" customHeight="1">
      <c r="B22" s="222"/>
      <c r="C22" s="223"/>
      <c r="D22" s="223"/>
      <c r="E22" s="225" t="s">
        <v>149</v>
      </c>
      <c r="F22" s="352" t="s">
        <v>150</v>
      </c>
      <c r="G22" s="352"/>
      <c r="H22" s="352"/>
      <c r="I22" s="352"/>
      <c r="J22" s="352"/>
      <c r="K22" s="219"/>
    </row>
    <row r="23" spans="2:11" s="1" customFormat="1" ht="15" customHeight="1">
      <c r="B23" s="222"/>
      <c r="C23" s="223"/>
      <c r="D23" s="223"/>
      <c r="E23" s="225" t="s">
        <v>95</v>
      </c>
      <c r="F23" s="352" t="s">
        <v>548</v>
      </c>
      <c r="G23" s="352"/>
      <c r="H23" s="352"/>
      <c r="I23" s="352"/>
      <c r="J23" s="352"/>
      <c r="K23" s="219"/>
    </row>
    <row r="24" spans="2:11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s="1" customFormat="1" ht="15" customHeight="1">
      <c r="B25" s="222"/>
      <c r="C25" s="352" t="s">
        <v>549</v>
      </c>
      <c r="D25" s="352"/>
      <c r="E25" s="352"/>
      <c r="F25" s="352"/>
      <c r="G25" s="352"/>
      <c r="H25" s="352"/>
      <c r="I25" s="352"/>
      <c r="J25" s="352"/>
      <c r="K25" s="219"/>
    </row>
    <row r="26" spans="2:11" s="1" customFormat="1" ht="15" customHeight="1">
      <c r="B26" s="222"/>
      <c r="C26" s="352" t="s">
        <v>550</v>
      </c>
      <c r="D26" s="352"/>
      <c r="E26" s="352"/>
      <c r="F26" s="352"/>
      <c r="G26" s="352"/>
      <c r="H26" s="352"/>
      <c r="I26" s="352"/>
      <c r="J26" s="352"/>
      <c r="K26" s="219"/>
    </row>
    <row r="27" spans="2:11" s="1" customFormat="1" ht="15" customHeight="1">
      <c r="B27" s="222"/>
      <c r="C27" s="221"/>
      <c r="D27" s="352" t="s">
        <v>551</v>
      </c>
      <c r="E27" s="352"/>
      <c r="F27" s="352"/>
      <c r="G27" s="352"/>
      <c r="H27" s="352"/>
      <c r="I27" s="352"/>
      <c r="J27" s="352"/>
      <c r="K27" s="219"/>
    </row>
    <row r="28" spans="2:11" s="1" customFormat="1" ht="15" customHeight="1">
      <c r="B28" s="222"/>
      <c r="C28" s="223"/>
      <c r="D28" s="352" t="s">
        <v>552</v>
      </c>
      <c r="E28" s="352"/>
      <c r="F28" s="352"/>
      <c r="G28" s="352"/>
      <c r="H28" s="352"/>
      <c r="I28" s="352"/>
      <c r="J28" s="352"/>
      <c r="K28" s="219"/>
    </row>
    <row r="29" spans="2:11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s="1" customFormat="1" ht="15" customHeight="1">
      <c r="B30" s="222"/>
      <c r="C30" s="223"/>
      <c r="D30" s="352" t="s">
        <v>553</v>
      </c>
      <c r="E30" s="352"/>
      <c r="F30" s="352"/>
      <c r="G30" s="352"/>
      <c r="H30" s="352"/>
      <c r="I30" s="352"/>
      <c r="J30" s="352"/>
      <c r="K30" s="219"/>
    </row>
    <row r="31" spans="2:11" s="1" customFormat="1" ht="15" customHeight="1">
      <c r="B31" s="222"/>
      <c r="C31" s="223"/>
      <c r="D31" s="352" t="s">
        <v>554</v>
      </c>
      <c r="E31" s="352"/>
      <c r="F31" s="352"/>
      <c r="G31" s="352"/>
      <c r="H31" s="352"/>
      <c r="I31" s="352"/>
      <c r="J31" s="352"/>
      <c r="K31" s="219"/>
    </row>
    <row r="32" spans="2:11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s="1" customFormat="1" ht="15" customHeight="1">
      <c r="B33" s="222"/>
      <c r="C33" s="223"/>
      <c r="D33" s="352" t="s">
        <v>555</v>
      </c>
      <c r="E33" s="352"/>
      <c r="F33" s="352"/>
      <c r="G33" s="352"/>
      <c r="H33" s="352"/>
      <c r="I33" s="352"/>
      <c r="J33" s="352"/>
      <c r="K33" s="219"/>
    </row>
    <row r="34" spans="2:11" s="1" customFormat="1" ht="15" customHeight="1">
      <c r="B34" s="222"/>
      <c r="C34" s="223"/>
      <c r="D34" s="352" t="s">
        <v>556</v>
      </c>
      <c r="E34" s="352"/>
      <c r="F34" s="352"/>
      <c r="G34" s="352"/>
      <c r="H34" s="352"/>
      <c r="I34" s="352"/>
      <c r="J34" s="352"/>
      <c r="K34" s="219"/>
    </row>
    <row r="35" spans="2:11" s="1" customFormat="1" ht="15" customHeight="1">
      <c r="B35" s="222"/>
      <c r="C35" s="223"/>
      <c r="D35" s="352" t="s">
        <v>557</v>
      </c>
      <c r="E35" s="352"/>
      <c r="F35" s="352"/>
      <c r="G35" s="352"/>
      <c r="H35" s="352"/>
      <c r="I35" s="352"/>
      <c r="J35" s="352"/>
      <c r="K35" s="219"/>
    </row>
    <row r="36" spans="2:11" s="1" customFormat="1" ht="15" customHeight="1">
      <c r="B36" s="222"/>
      <c r="C36" s="223"/>
      <c r="D36" s="221"/>
      <c r="E36" s="224" t="s">
        <v>111</v>
      </c>
      <c r="F36" s="221"/>
      <c r="G36" s="352" t="s">
        <v>558</v>
      </c>
      <c r="H36" s="352"/>
      <c r="I36" s="352"/>
      <c r="J36" s="352"/>
      <c r="K36" s="219"/>
    </row>
    <row r="37" spans="2:11" s="1" customFormat="1" ht="30.75" customHeight="1">
      <c r="B37" s="222"/>
      <c r="C37" s="223"/>
      <c r="D37" s="221"/>
      <c r="E37" s="224" t="s">
        <v>559</v>
      </c>
      <c r="F37" s="221"/>
      <c r="G37" s="352" t="s">
        <v>560</v>
      </c>
      <c r="H37" s="352"/>
      <c r="I37" s="352"/>
      <c r="J37" s="352"/>
      <c r="K37" s="219"/>
    </row>
    <row r="38" spans="2:11" s="1" customFormat="1" ht="15" customHeight="1">
      <c r="B38" s="222"/>
      <c r="C38" s="223"/>
      <c r="D38" s="221"/>
      <c r="E38" s="224" t="s">
        <v>53</v>
      </c>
      <c r="F38" s="221"/>
      <c r="G38" s="352" t="s">
        <v>561</v>
      </c>
      <c r="H38" s="352"/>
      <c r="I38" s="352"/>
      <c r="J38" s="352"/>
      <c r="K38" s="219"/>
    </row>
    <row r="39" spans="2:11" s="1" customFormat="1" ht="15" customHeight="1">
      <c r="B39" s="222"/>
      <c r="C39" s="223"/>
      <c r="D39" s="221"/>
      <c r="E39" s="224" t="s">
        <v>54</v>
      </c>
      <c r="F39" s="221"/>
      <c r="G39" s="352" t="s">
        <v>562</v>
      </c>
      <c r="H39" s="352"/>
      <c r="I39" s="352"/>
      <c r="J39" s="352"/>
      <c r="K39" s="219"/>
    </row>
    <row r="40" spans="2:11" s="1" customFormat="1" ht="15" customHeight="1">
      <c r="B40" s="222"/>
      <c r="C40" s="223"/>
      <c r="D40" s="221"/>
      <c r="E40" s="224" t="s">
        <v>112</v>
      </c>
      <c r="F40" s="221"/>
      <c r="G40" s="352" t="s">
        <v>563</v>
      </c>
      <c r="H40" s="352"/>
      <c r="I40" s="352"/>
      <c r="J40" s="352"/>
      <c r="K40" s="219"/>
    </row>
    <row r="41" spans="2:11" s="1" customFormat="1" ht="15" customHeight="1">
      <c r="B41" s="222"/>
      <c r="C41" s="223"/>
      <c r="D41" s="221"/>
      <c r="E41" s="224" t="s">
        <v>113</v>
      </c>
      <c r="F41" s="221"/>
      <c r="G41" s="352" t="s">
        <v>564</v>
      </c>
      <c r="H41" s="352"/>
      <c r="I41" s="352"/>
      <c r="J41" s="352"/>
      <c r="K41" s="219"/>
    </row>
    <row r="42" spans="2:11" s="1" customFormat="1" ht="15" customHeight="1">
      <c r="B42" s="222"/>
      <c r="C42" s="223"/>
      <c r="D42" s="221"/>
      <c r="E42" s="224" t="s">
        <v>565</v>
      </c>
      <c r="F42" s="221"/>
      <c r="G42" s="352" t="s">
        <v>566</v>
      </c>
      <c r="H42" s="352"/>
      <c r="I42" s="352"/>
      <c r="J42" s="352"/>
      <c r="K42" s="219"/>
    </row>
    <row r="43" spans="2:11" s="1" customFormat="1" ht="15" customHeight="1">
      <c r="B43" s="222"/>
      <c r="C43" s="223"/>
      <c r="D43" s="221"/>
      <c r="E43" s="224"/>
      <c r="F43" s="221"/>
      <c r="G43" s="352" t="s">
        <v>567</v>
      </c>
      <c r="H43" s="352"/>
      <c r="I43" s="352"/>
      <c r="J43" s="352"/>
      <c r="K43" s="219"/>
    </row>
    <row r="44" spans="2:11" s="1" customFormat="1" ht="15" customHeight="1">
      <c r="B44" s="222"/>
      <c r="C44" s="223"/>
      <c r="D44" s="221"/>
      <c r="E44" s="224" t="s">
        <v>568</v>
      </c>
      <c r="F44" s="221"/>
      <c r="G44" s="352" t="s">
        <v>569</v>
      </c>
      <c r="H44" s="352"/>
      <c r="I44" s="352"/>
      <c r="J44" s="352"/>
      <c r="K44" s="219"/>
    </row>
    <row r="45" spans="2:11" s="1" customFormat="1" ht="15" customHeight="1">
      <c r="B45" s="222"/>
      <c r="C45" s="223"/>
      <c r="D45" s="221"/>
      <c r="E45" s="224" t="s">
        <v>115</v>
      </c>
      <c r="F45" s="221"/>
      <c r="G45" s="352" t="s">
        <v>570</v>
      </c>
      <c r="H45" s="352"/>
      <c r="I45" s="352"/>
      <c r="J45" s="352"/>
      <c r="K45" s="219"/>
    </row>
    <row r="46" spans="2:11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s="1" customFormat="1" ht="15" customHeight="1">
      <c r="B47" s="222"/>
      <c r="C47" s="223"/>
      <c r="D47" s="352" t="s">
        <v>571</v>
      </c>
      <c r="E47" s="352"/>
      <c r="F47" s="352"/>
      <c r="G47" s="352"/>
      <c r="H47" s="352"/>
      <c r="I47" s="352"/>
      <c r="J47" s="352"/>
      <c r="K47" s="219"/>
    </row>
    <row r="48" spans="2:11" s="1" customFormat="1" ht="15" customHeight="1">
      <c r="B48" s="222"/>
      <c r="C48" s="223"/>
      <c r="D48" s="223"/>
      <c r="E48" s="352" t="s">
        <v>572</v>
      </c>
      <c r="F48" s="352"/>
      <c r="G48" s="352"/>
      <c r="H48" s="352"/>
      <c r="I48" s="352"/>
      <c r="J48" s="352"/>
      <c r="K48" s="219"/>
    </row>
    <row r="49" spans="2:11" s="1" customFormat="1" ht="15" customHeight="1">
      <c r="B49" s="222"/>
      <c r="C49" s="223"/>
      <c r="D49" s="223"/>
      <c r="E49" s="352" t="s">
        <v>573</v>
      </c>
      <c r="F49" s="352"/>
      <c r="G49" s="352"/>
      <c r="H49" s="352"/>
      <c r="I49" s="352"/>
      <c r="J49" s="352"/>
      <c r="K49" s="219"/>
    </row>
    <row r="50" spans="2:11" s="1" customFormat="1" ht="15" customHeight="1">
      <c r="B50" s="222"/>
      <c r="C50" s="223"/>
      <c r="D50" s="223"/>
      <c r="E50" s="352" t="s">
        <v>574</v>
      </c>
      <c r="F50" s="352"/>
      <c r="G50" s="352"/>
      <c r="H50" s="352"/>
      <c r="I50" s="352"/>
      <c r="J50" s="352"/>
      <c r="K50" s="219"/>
    </row>
    <row r="51" spans="2:11" s="1" customFormat="1" ht="15" customHeight="1">
      <c r="B51" s="222"/>
      <c r="C51" s="223"/>
      <c r="D51" s="352" t="s">
        <v>575</v>
      </c>
      <c r="E51" s="352"/>
      <c r="F51" s="352"/>
      <c r="G51" s="352"/>
      <c r="H51" s="352"/>
      <c r="I51" s="352"/>
      <c r="J51" s="352"/>
      <c r="K51" s="219"/>
    </row>
    <row r="52" spans="2:11" s="1" customFormat="1" ht="25.5" customHeight="1">
      <c r="B52" s="218"/>
      <c r="C52" s="353" t="s">
        <v>576</v>
      </c>
      <c r="D52" s="353"/>
      <c r="E52" s="353"/>
      <c r="F52" s="353"/>
      <c r="G52" s="353"/>
      <c r="H52" s="353"/>
      <c r="I52" s="353"/>
      <c r="J52" s="353"/>
      <c r="K52" s="219"/>
    </row>
    <row r="53" spans="2:11" s="1" customFormat="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s="1" customFormat="1" ht="15" customHeight="1">
      <c r="B54" s="218"/>
      <c r="C54" s="352" t="s">
        <v>577</v>
      </c>
      <c r="D54" s="352"/>
      <c r="E54" s="352"/>
      <c r="F54" s="352"/>
      <c r="G54" s="352"/>
      <c r="H54" s="352"/>
      <c r="I54" s="352"/>
      <c r="J54" s="352"/>
      <c r="K54" s="219"/>
    </row>
    <row r="55" spans="2:11" s="1" customFormat="1" ht="15" customHeight="1">
      <c r="B55" s="218"/>
      <c r="C55" s="352" t="s">
        <v>578</v>
      </c>
      <c r="D55" s="352"/>
      <c r="E55" s="352"/>
      <c r="F55" s="352"/>
      <c r="G55" s="352"/>
      <c r="H55" s="352"/>
      <c r="I55" s="352"/>
      <c r="J55" s="352"/>
      <c r="K55" s="219"/>
    </row>
    <row r="56" spans="2:11" s="1" customFormat="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s="1" customFormat="1" ht="15" customHeight="1">
      <c r="B57" s="218"/>
      <c r="C57" s="352" t="s">
        <v>579</v>
      </c>
      <c r="D57" s="352"/>
      <c r="E57" s="352"/>
      <c r="F57" s="352"/>
      <c r="G57" s="352"/>
      <c r="H57" s="352"/>
      <c r="I57" s="352"/>
      <c r="J57" s="352"/>
      <c r="K57" s="219"/>
    </row>
    <row r="58" spans="2:11" s="1" customFormat="1" ht="15" customHeight="1">
      <c r="B58" s="218"/>
      <c r="C58" s="223"/>
      <c r="D58" s="352" t="s">
        <v>580</v>
      </c>
      <c r="E58" s="352"/>
      <c r="F58" s="352"/>
      <c r="G58" s="352"/>
      <c r="H58" s="352"/>
      <c r="I58" s="352"/>
      <c r="J58" s="352"/>
      <c r="K58" s="219"/>
    </row>
    <row r="59" spans="2:11" s="1" customFormat="1" ht="15" customHeight="1">
      <c r="B59" s="218"/>
      <c r="C59" s="223"/>
      <c r="D59" s="352" t="s">
        <v>581</v>
      </c>
      <c r="E59" s="352"/>
      <c r="F59" s="352"/>
      <c r="G59" s="352"/>
      <c r="H59" s="352"/>
      <c r="I59" s="352"/>
      <c r="J59" s="352"/>
      <c r="K59" s="219"/>
    </row>
    <row r="60" spans="2:11" s="1" customFormat="1" ht="15" customHeight="1">
      <c r="B60" s="218"/>
      <c r="C60" s="223"/>
      <c r="D60" s="352" t="s">
        <v>582</v>
      </c>
      <c r="E60" s="352"/>
      <c r="F60" s="352"/>
      <c r="G60" s="352"/>
      <c r="H60" s="352"/>
      <c r="I60" s="352"/>
      <c r="J60" s="352"/>
      <c r="K60" s="219"/>
    </row>
    <row r="61" spans="2:11" s="1" customFormat="1" ht="15" customHeight="1">
      <c r="B61" s="218"/>
      <c r="C61" s="223"/>
      <c r="D61" s="352" t="s">
        <v>583</v>
      </c>
      <c r="E61" s="352"/>
      <c r="F61" s="352"/>
      <c r="G61" s="352"/>
      <c r="H61" s="352"/>
      <c r="I61" s="352"/>
      <c r="J61" s="352"/>
      <c r="K61" s="219"/>
    </row>
    <row r="62" spans="2:11" s="1" customFormat="1" ht="15" customHeight="1">
      <c r="B62" s="218"/>
      <c r="C62" s="223"/>
      <c r="D62" s="354" t="s">
        <v>584</v>
      </c>
      <c r="E62" s="354"/>
      <c r="F62" s="354"/>
      <c r="G62" s="354"/>
      <c r="H62" s="354"/>
      <c r="I62" s="354"/>
      <c r="J62" s="354"/>
      <c r="K62" s="219"/>
    </row>
    <row r="63" spans="2:11" s="1" customFormat="1" ht="15" customHeight="1">
      <c r="B63" s="218"/>
      <c r="C63" s="223"/>
      <c r="D63" s="352" t="s">
        <v>585</v>
      </c>
      <c r="E63" s="352"/>
      <c r="F63" s="352"/>
      <c r="G63" s="352"/>
      <c r="H63" s="352"/>
      <c r="I63" s="352"/>
      <c r="J63" s="352"/>
      <c r="K63" s="219"/>
    </row>
    <row r="64" spans="2:11" s="1" customFormat="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s="1" customFormat="1" ht="15" customHeight="1">
      <c r="B65" s="218"/>
      <c r="C65" s="223"/>
      <c r="D65" s="352" t="s">
        <v>586</v>
      </c>
      <c r="E65" s="352"/>
      <c r="F65" s="352"/>
      <c r="G65" s="352"/>
      <c r="H65" s="352"/>
      <c r="I65" s="352"/>
      <c r="J65" s="352"/>
      <c r="K65" s="219"/>
    </row>
    <row r="66" spans="2:11" s="1" customFormat="1" ht="15" customHeight="1">
      <c r="B66" s="218"/>
      <c r="C66" s="223"/>
      <c r="D66" s="354" t="s">
        <v>587</v>
      </c>
      <c r="E66" s="354"/>
      <c r="F66" s="354"/>
      <c r="G66" s="354"/>
      <c r="H66" s="354"/>
      <c r="I66" s="354"/>
      <c r="J66" s="354"/>
      <c r="K66" s="219"/>
    </row>
    <row r="67" spans="2:11" s="1" customFormat="1" ht="15" customHeight="1">
      <c r="B67" s="218"/>
      <c r="C67" s="223"/>
      <c r="D67" s="352" t="s">
        <v>588</v>
      </c>
      <c r="E67" s="352"/>
      <c r="F67" s="352"/>
      <c r="G67" s="352"/>
      <c r="H67" s="352"/>
      <c r="I67" s="352"/>
      <c r="J67" s="352"/>
      <c r="K67" s="219"/>
    </row>
    <row r="68" spans="2:11" s="1" customFormat="1" ht="15" customHeight="1">
      <c r="B68" s="218"/>
      <c r="C68" s="223"/>
      <c r="D68" s="352" t="s">
        <v>589</v>
      </c>
      <c r="E68" s="352"/>
      <c r="F68" s="352"/>
      <c r="G68" s="352"/>
      <c r="H68" s="352"/>
      <c r="I68" s="352"/>
      <c r="J68" s="352"/>
      <c r="K68" s="219"/>
    </row>
    <row r="69" spans="2:11" s="1" customFormat="1" ht="15" customHeight="1">
      <c r="B69" s="218"/>
      <c r="C69" s="223"/>
      <c r="D69" s="352" t="s">
        <v>590</v>
      </c>
      <c r="E69" s="352"/>
      <c r="F69" s="352"/>
      <c r="G69" s="352"/>
      <c r="H69" s="352"/>
      <c r="I69" s="352"/>
      <c r="J69" s="352"/>
      <c r="K69" s="219"/>
    </row>
    <row r="70" spans="2:11" s="1" customFormat="1" ht="15" customHeight="1">
      <c r="B70" s="218"/>
      <c r="C70" s="223"/>
      <c r="D70" s="352" t="s">
        <v>591</v>
      </c>
      <c r="E70" s="352"/>
      <c r="F70" s="352"/>
      <c r="G70" s="352"/>
      <c r="H70" s="352"/>
      <c r="I70" s="352"/>
      <c r="J70" s="352"/>
      <c r="K70" s="219"/>
    </row>
    <row r="71" spans="2:1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s="1" customFormat="1" ht="45" customHeight="1">
      <c r="B75" s="235"/>
      <c r="C75" s="347" t="s">
        <v>592</v>
      </c>
      <c r="D75" s="347"/>
      <c r="E75" s="347"/>
      <c r="F75" s="347"/>
      <c r="G75" s="347"/>
      <c r="H75" s="347"/>
      <c r="I75" s="347"/>
      <c r="J75" s="347"/>
      <c r="K75" s="236"/>
    </row>
    <row r="76" spans="2:11" s="1" customFormat="1" ht="17.25" customHeight="1">
      <c r="B76" s="235"/>
      <c r="C76" s="237" t="s">
        <v>593</v>
      </c>
      <c r="D76" s="237"/>
      <c r="E76" s="237"/>
      <c r="F76" s="237" t="s">
        <v>594</v>
      </c>
      <c r="G76" s="238"/>
      <c r="H76" s="237" t="s">
        <v>54</v>
      </c>
      <c r="I76" s="237" t="s">
        <v>57</v>
      </c>
      <c r="J76" s="237" t="s">
        <v>595</v>
      </c>
      <c r="K76" s="236"/>
    </row>
    <row r="77" spans="2:11" s="1" customFormat="1" ht="17.25" customHeight="1">
      <c r="B77" s="235"/>
      <c r="C77" s="239" t="s">
        <v>596</v>
      </c>
      <c r="D77" s="239"/>
      <c r="E77" s="239"/>
      <c r="F77" s="240" t="s">
        <v>597</v>
      </c>
      <c r="G77" s="241"/>
      <c r="H77" s="239"/>
      <c r="I77" s="239"/>
      <c r="J77" s="239" t="s">
        <v>598</v>
      </c>
      <c r="K77" s="236"/>
    </row>
    <row r="78" spans="2:11" s="1" customFormat="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s="1" customFormat="1" ht="15" customHeight="1">
      <c r="B79" s="235"/>
      <c r="C79" s="224" t="s">
        <v>53</v>
      </c>
      <c r="D79" s="244"/>
      <c r="E79" s="244"/>
      <c r="F79" s="245" t="s">
        <v>599</v>
      </c>
      <c r="G79" s="246"/>
      <c r="H79" s="224" t="s">
        <v>600</v>
      </c>
      <c r="I79" s="224" t="s">
        <v>601</v>
      </c>
      <c r="J79" s="224">
        <v>20</v>
      </c>
      <c r="K79" s="236"/>
    </row>
    <row r="80" spans="2:11" s="1" customFormat="1" ht="15" customHeight="1">
      <c r="B80" s="235"/>
      <c r="C80" s="224" t="s">
        <v>602</v>
      </c>
      <c r="D80" s="224"/>
      <c r="E80" s="224"/>
      <c r="F80" s="245" t="s">
        <v>599</v>
      </c>
      <c r="G80" s="246"/>
      <c r="H80" s="224" t="s">
        <v>603</v>
      </c>
      <c r="I80" s="224" t="s">
        <v>601</v>
      </c>
      <c r="J80" s="224">
        <v>120</v>
      </c>
      <c r="K80" s="236"/>
    </row>
    <row r="81" spans="2:11" s="1" customFormat="1" ht="15" customHeight="1">
      <c r="B81" s="247"/>
      <c r="C81" s="224" t="s">
        <v>604</v>
      </c>
      <c r="D81" s="224"/>
      <c r="E81" s="224"/>
      <c r="F81" s="245" t="s">
        <v>605</v>
      </c>
      <c r="G81" s="246"/>
      <c r="H81" s="224" t="s">
        <v>606</v>
      </c>
      <c r="I81" s="224" t="s">
        <v>601</v>
      </c>
      <c r="J81" s="224">
        <v>50</v>
      </c>
      <c r="K81" s="236"/>
    </row>
    <row r="82" spans="2:11" s="1" customFormat="1" ht="15" customHeight="1">
      <c r="B82" s="247"/>
      <c r="C82" s="224" t="s">
        <v>607</v>
      </c>
      <c r="D82" s="224"/>
      <c r="E82" s="224"/>
      <c r="F82" s="245" t="s">
        <v>599</v>
      </c>
      <c r="G82" s="246"/>
      <c r="H82" s="224" t="s">
        <v>608</v>
      </c>
      <c r="I82" s="224" t="s">
        <v>609</v>
      </c>
      <c r="J82" s="224"/>
      <c r="K82" s="236"/>
    </row>
    <row r="83" spans="2:11" s="1" customFormat="1" ht="15" customHeight="1">
      <c r="B83" s="247"/>
      <c r="C83" s="248" t="s">
        <v>610</v>
      </c>
      <c r="D83" s="248"/>
      <c r="E83" s="248"/>
      <c r="F83" s="249" t="s">
        <v>605</v>
      </c>
      <c r="G83" s="248"/>
      <c r="H83" s="248" t="s">
        <v>611</v>
      </c>
      <c r="I83" s="248" t="s">
        <v>601</v>
      </c>
      <c r="J83" s="248">
        <v>15</v>
      </c>
      <c r="K83" s="236"/>
    </row>
    <row r="84" spans="2:11" s="1" customFormat="1" ht="15" customHeight="1">
      <c r="B84" s="247"/>
      <c r="C84" s="248" t="s">
        <v>612</v>
      </c>
      <c r="D84" s="248"/>
      <c r="E84" s="248"/>
      <c r="F84" s="249" t="s">
        <v>605</v>
      </c>
      <c r="G84" s="248"/>
      <c r="H84" s="248" t="s">
        <v>613</v>
      </c>
      <c r="I84" s="248" t="s">
        <v>601</v>
      </c>
      <c r="J84" s="248">
        <v>15</v>
      </c>
      <c r="K84" s="236"/>
    </row>
    <row r="85" spans="2:11" s="1" customFormat="1" ht="15" customHeight="1">
      <c r="B85" s="247"/>
      <c r="C85" s="248" t="s">
        <v>614</v>
      </c>
      <c r="D85" s="248"/>
      <c r="E85" s="248"/>
      <c r="F85" s="249" t="s">
        <v>605</v>
      </c>
      <c r="G85" s="248"/>
      <c r="H85" s="248" t="s">
        <v>615</v>
      </c>
      <c r="I85" s="248" t="s">
        <v>601</v>
      </c>
      <c r="J85" s="248">
        <v>20</v>
      </c>
      <c r="K85" s="236"/>
    </row>
    <row r="86" spans="2:11" s="1" customFormat="1" ht="15" customHeight="1">
      <c r="B86" s="247"/>
      <c r="C86" s="248" t="s">
        <v>616</v>
      </c>
      <c r="D86" s="248"/>
      <c r="E86" s="248"/>
      <c r="F86" s="249" t="s">
        <v>605</v>
      </c>
      <c r="G86" s="248"/>
      <c r="H86" s="248" t="s">
        <v>617</v>
      </c>
      <c r="I86" s="248" t="s">
        <v>601</v>
      </c>
      <c r="J86" s="248">
        <v>20</v>
      </c>
      <c r="K86" s="236"/>
    </row>
    <row r="87" spans="2:11" s="1" customFormat="1" ht="15" customHeight="1">
      <c r="B87" s="247"/>
      <c r="C87" s="224" t="s">
        <v>618</v>
      </c>
      <c r="D87" s="224"/>
      <c r="E87" s="224"/>
      <c r="F87" s="245" t="s">
        <v>605</v>
      </c>
      <c r="G87" s="246"/>
      <c r="H87" s="224" t="s">
        <v>619</v>
      </c>
      <c r="I87" s="224" t="s">
        <v>601</v>
      </c>
      <c r="J87" s="224">
        <v>50</v>
      </c>
      <c r="K87" s="236"/>
    </row>
    <row r="88" spans="2:11" s="1" customFormat="1" ht="15" customHeight="1">
      <c r="B88" s="247"/>
      <c r="C88" s="224" t="s">
        <v>620</v>
      </c>
      <c r="D88" s="224"/>
      <c r="E88" s="224"/>
      <c r="F88" s="245" t="s">
        <v>605</v>
      </c>
      <c r="G88" s="246"/>
      <c r="H88" s="224" t="s">
        <v>621</v>
      </c>
      <c r="I88" s="224" t="s">
        <v>601</v>
      </c>
      <c r="J88" s="224">
        <v>20</v>
      </c>
      <c r="K88" s="236"/>
    </row>
    <row r="89" spans="2:11" s="1" customFormat="1" ht="15" customHeight="1">
      <c r="B89" s="247"/>
      <c r="C89" s="224" t="s">
        <v>622</v>
      </c>
      <c r="D89" s="224"/>
      <c r="E89" s="224"/>
      <c r="F89" s="245" t="s">
        <v>605</v>
      </c>
      <c r="G89" s="246"/>
      <c r="H89" s="224" t="s">
        <v>623</v>
      </c>
      <c r="I89" s="224" t="s">
        <v>601</v>
      </c>
      <c r="J89" s="224">
        <v>20</v>
      </c>
      <c r="K89" s="236"/>
    </row>
    <row r="90" spans="2:11" s="1" customFormat="1" ht="15" customHeight="1">
      <c r="B90" s="247"/>
      <c r="C90" s="224" t="s">
        <v>624</v>
      </c>
      <c r="D90" s="224"/>
      <c r="E90" s="224"/>
      <c r="F90" s="245" t="s">
        <v>605</v>
      </c>
      <c r="G90" s="246"/>
      <c r="H90" s="224" t="s">
        <v>625</v>
      </c>
      <c r="I90" s="224" t="s">
        <v>601</v>
      </c>
      <c r="J90" s="224">
        <v>50</v>
      </c>
      <c r="K90" s="236"/>
    </row>
    <row r="91" spans="2:11" s="1" customFormat="1" ht="15" customHeight="1">
      <c r="B91" s="247"/>
      <c r="C91" s="224" t="s">
        <v>626</v>
      </c>
      <c r="D91" s="224"/>
      <c r="E91" s="224"/>
      <c r="F91" s="245" t="s">
        <v>605</v>
      </c>
      <c r="G91" s="246"/>
      <c r="H91" s="224" t="s">
        <v>626</v>
      </c>
      <c r="I91" s="224" t="s">
        <v>601</v>
      </c>
      <c r="J91" s="224">
        <v>50</v>
      </c>
      <c r="K91" s="236"/>
    </row>
    <row r="92" spans="2:11" s="1" customFormat="1" ht="15" customHeight="1">
      <c r="B92" s="247"/>
      <c r="C92" s="224" t="s">
        <v>627</v>
      </c>
      <c r="D92" s="224"/>
      <c r="E92" s="224"/>
      <c r="F92" s="245" t="s">
        <v>605</v>
      </c>
      <c r="G92" s="246"/>
      <c r="H92" s="224" t="s">
        <v>628</v>
      </c>
      <c r="I92" s="224" t="s">
        <v>601</v>
      </c>
      <c r="J92" s="224">
        <v>255</v>
      </c>
      <c r="K92" s="236"/>
    </row>
    <row r="93" spans="2:11" s="1" customFormat="1" ht="15" customHeight="1">
      <c r="B93" s="247"/>
      <c r="C93" s="224" t="s">
        <v>629</v>
      </c>
      <c r="D93" s="224"/>
      <c r="E93" s="224"/>
      <c r="F93" s="245" t="s">
        <v>599</v>
      </c>
      <c r="G93" s="246"/>
      <c r="H93" s="224" t="s">
        <v>630</v>
      </c>
      <c r="I93" s="224" t="s">
        <v>631</v>
      </c>
      <c r="J93" s="224"/>
      <c r="K93" s="236"/>
    </row>
    <row r="94" spans="2:11" s="1" customFormat="1" ht="15" customHeight="1">
      <c r="B94" s="247"/>
      <c r="C94" s="224" t="s">
        <v>632</v>
      </c>
      <c r="D94" s="224"/>
      <c r="E94" s="224"/>
      <c r="F94" s="245" t="s">
        <v>599</v>
      </c>
      <c r="G94" s="246"/>
      <c r="H94" s="224" t="s">
        <v>633</v>
      </c>
      <c r="I94" s="224" t="s">
        <v>634</v>
      </c>
      <c r="J94" s="224"/>
      <c r="K94" s="236"/>
    </row>
    <row r="95" spans="2:11" s="1" customFormat="1" ht="15" customHeight="1">
      <c r="B95" s="247"/>
      <c r="C95" s="224" t="s">
        <v>635</v>
      </c>
      <c r="D95" s="224"/>
      <c r="E95" s="224"/>
      <c r="F95" s="245" t="s">
        <v>599</v>
      </c>
      <c r="G95" s="246"/>
      <c r="H95" s="224" t="s">
        <v>635</v>
      </c>
      <c r="I95" s="224" t="s">
        <v>634</v>
      </c>
      <c r="J95" s="224"/>
      <c r="K95" s="236"/>
    </row>
    <row r="96" spans="2:11" s="1" customFormat="1" ht="15" customHeight="1">
      <c r="B96" s="247"/>
      <c r="C96" s="224" t="s">
        <v>38</v>
      </c>
      <c r="D96" s="224"/>
      <c r="E96" s="224"/>
      <c r="F96" s="245" t="s">
        <v>599</v>
      </c>
      <c r="G96" s="246"/>
      <c r="H96" s="224" t="s">
        <v>636</v>
      </c>
      <c r="I96" s="224" t="s">
        <v>634</v>
      </c>
      <c r="J96" s="224"/>
      <c r="K96" s="236"/>
    </row>
    <row r="97" spans="2:11" s="1" customFormat="1" ht="15" customHeight="1">
      <c r="B97" s="247"/>
      <c r="C97" s="224" t="s">
        <v>48</v>
      </c>
      <c r="D97" s="224"/>
      <c r="E97" s="224"/>
      <c r="F97" s="245" t="s">
        <v>599</v>
      </c>
      <c r="G97" s="246"/>
      <c r="H97" s="224" t="s">
        <v>637</v>
      </c>
      <c r="I97" s="224" t="s">
        <v>634</v>
      </c>
      <c r="J97" s="224"/>
      <c r="K97" s="236"/>
    </row>
    <row r="98" spans="2:11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s="1" customFormat="1" ht="45" customHeight="1">
      <c r="B102" s="235"/>
      <c r="C102" s="347" t="s">
        <v>638</v>
      </c>
      <c r="D102" s="347"/>
      <c r="E102" s="347"/>
      <c r="F102" s="347"/>
      <c r="G102" s="347"/>
      <c r="H102" s="347"/>
      <c r="I102" s="347"/>
      <c r="J102" s="347"/>
      <c r="K102" s="236"/>
    </row>
    <row r="103" spans="2:11" s="1" customFormat="1" ht="17.25" customHeight="1">
      <c r="B103" s="235"/>
      <c r="C103" s="237" t="s">
        <v>593</v>
      </c>
      <c r="D103" s="237"/>
      <c r="E103" s="237"/>
      <c r="F103" s="237" t="s">
        <v>594</v>
      </c>
      <c r="G103" s="238"/>
      <c r="H103" s="237" t="s">
        <v>54</v>
      </c>
      <c r="I103" s="237" t="s">
        <v>57</v>
      </c>
      <c r="J103" s="237" t="s">
        <v>595</v>
      </c>
      <c r="K103" s="236"/>
    </row>
    <row r="104" spans="2:11" s="1" customFormat="1" ht="17.25" customHeight="1">
      <c r="B104" s="235"/>
      <c r="C104" s="239" t="s">
        <v>596</v>
      </c>
      <c r="D104" s="239"/>
      <c r="E104" s="239"/>
      <c r="F104" s="240" t="s">
        <v>597</v>
      </c>
      <c r="G104" s="241"/>
      <c r="H104" s="239"/>
      <c r="I104" s="239"/>
      <c r="J104" s="239" t="s">
        <v>598</v>
      </c>
      <c r="K104" s="236"/>
    </row>
    <row r="105" spans="2:11" s="1" customFormat="1" ht="5.25" customHeight="1">
      <c r="B105" s="235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pans="2:11" s="1" customFormat="1" ht="15" customHeight="1">
      <c r="B106" s="235"/>
      <c r="C106" s="224" t="s">
        <v>53</v>
      </c>
      <c r="D106" s="244"/>
      <c r="E106" s="244"/>
      <c r="F106" s="245" t="s">
        <v>599</v>
      </c>
      <c r="G106" s="224"/>
      <c r="H106" s="224" t="s">
        <v>639</v>
      </c>
      <c r="I106" s="224" t="s">
        <v>601</v>
      </c>
      <c r="J106" s="224">
        <v>20</v>
      </c>
      <c r="K106" s="236"/>
    </row>
    <row r="107" spans="2:11" s="1" customFormat="1" ht="15" customHeight="1">
      <c r="B107" s="235"/>
      <c r="C107" s="224" t="s">
        <v>602</v>
      </c>
      <c r="D107" s="224"/>
      <c r="E107" s="224"/>
      <c r="F107" s="245" t="s">
        <v>599</v>
      </c>
      <c r="G107" s="224"/>
      <c r="H107" s="224" t="s">
        <v>639</v>
      </c>
      <c r="I107" s="224" t="s">
        <v>601</v>
      </c>
      <c r="J107" s="224">
        <v>120</v>
      </c>
      <c r="K107" s="236"/>
    </row>
    <row r="108" spans="2:11" s="1" customFormat="1" ht="15" customHeight="1">
      <c r="B108" s="247"/>
      <c r="C108" s="224" t="s">
        <v>604</v>
      </c>
      <c r="D108" s="224"/>
      <c r="E108" s="224"/>
      <c r="F108" s="245" t="s">
        <v>605</v>
      </c>
      <c r="G108" s="224"/>
      <c r="H108" s="224" t="s">
        <v>639</v>
      </c>
      <c r="I108" s="224" t="s">
        <v>601</v>
      </c>
      <c r="J108" s="224">
        <v>50</v>
      </c>
      <c r="K108" s="236"/>
    </row>
    <row r="109" spans="2:11" s="1" customFormat="1" ht="15" customHeight="1">
      <c r="B109" s="247"/>
      <c r="C109" s="224" t="s">
        <v>607</v>
      </c>
      <c r="D109" s="224"/>
      <c r="E109" s="224"/>
      <c r="F109" s="245" t="s">
        <v>599</v>
      </c>
      <c r="G109" s="224"/>
      <c r="H109" s="224" t="s">
        <v>639</v>
      </c>
      <c r="I109" s="224" t="s">
        <v>609</v>
      </c>
      <c r="J109" s="224"/>
      <c r="K109" s="236"/>
    </row>
    <row r="110" spans="2:11" s="1" customFormat="1" ht="15" customHeight="1">
      <c r="B110" s="247"/>
      <c r="C110" s="224" t="s">
        <v>618</v>
      </c>
      <c r="D110" s="224"/>
      <c r="E110" s="224"/>
      <c r="F110" s="245" t="s">
        <v>605</v>
      </c>
      <c r="G110" s="224"/>
      <c r="H110" s="224" t="s">
        <v>639</v>
      </c>
      <c r="I110" s="224" t="s">
        <v>601</v>
      </c>
      <c r="J110" s="224">
        <v>50</v>
      </c>
      <c r="K110" s="236"/>
    </row>
    <row r="111" spans="2:11" s="1" customFormat="1" ht="15" customHeight="1">
      <c r="B111" s="247"/>
      <c r="C111" s="224" t="s">
        <v>626</v>
      </c>
      <c r="D111" s="224"/>
      <c r="E111" s="224"/>
      <c r="F111" s="245" t="s">
        <v>605</v>
      </c>
      <c r="G111" s="224"/>
      <c r="H111" s="224" t="s">
        <v>639</v>
      </c>
      <c r="I111" s="224" t="s">
        <v>601</v>
      </c>
      <c r="J111" s="224">
        <v>50</v>
      </c>
      <c r="K111" s="236"/>
    </row>
    <row r="112" spans="2:11" s="1" customFormat="1" ht="15" customHeight="1">
      <c r="B112" s="247"/>
      <c r="C112" s="224" t="s">
        <v>624</v>
      </c>
      <c r="D112" s="224"/>
      <c r="E112" s="224"/>
      <c r="F112" s="245" t="s">
        <v>605</v>
      </c>
      <c r="G112" s="224"/>
      <c r="H112" s="224" t="s">
        <v>639</v>
      </c>
      <c r="I112" s="224" t="s">
        <v>601</v>
      </c>
      <c r="J112" s="224">
        <v>50</v>
      </c>
      <c r="K112" s="236"/>
    </row>
    <row r="113" spans="2:11" s="1" customFormat="1" ht="15" customHeight="1">
      <c r="B113" s="247"/>
      <c r="C113" s="224" t="s">
        <v>53</v>
      </c>
      <c r="D113" s="224"/>
      <c r="E113" s="224"/>
      <c r="F113" s="245" t="s">
        <v>599</v>
      </c>
      <c r="G113" s="224"/>
      <c r="H113" s="224" t="s">
        <v>640</v>
      </c>
      <c r="I113" s="224" t="s">
        <v>601</v>
      </c>
      <c r="J113" s="224">
        <v>20</v>
      </c>
      <c r="K113" s="236"/>
    </row>
    <row r="114" spans="2:11" s="1" customFormat="1" ht="15" customHeight="1">
      <c r="B114" s="247"/>
      <c r="C114" s="224" t="s">
        <v>641</v>
      </c>
      <c r="D114" s="224"/>
      <c r="E114" s="224"/>
      <c r="F114" s="245" t="s">
        <v>599</v>
      </c>
      <c r="G114" s="224"/>
      <c r="H114" s="224" t="s">
        <v>642</v>
      </c>
      <c r="I114" s="224" t="s">
        <v>601</v>
      </c>
      <c r="J114" s="224">
        <v>120</v>
      </c>
      <c r="K114" s="236"/>
    </row>
    <row r="115" spans="2:11" s="1" customFormat="1" ht="15" customHeight="1">
      <c r="B115" s="247"/>
      <c r="C115" s="224" t="s">
        <v>38</v>
      </c>
      <c r="D115" s="224"/>
      <c r="E115" s="224"/>
      <c r="F115" s="245" t="s">
        <v>599</v>
      </c>
      <c r="G115" s="224"/>
      <c r="H115" s="224" t="s">
        <v>643</v>
      </c>
      <c r="I115" s="224" t="s">
        <v>634</v>
      </c>
      <c r="J115" s="224"/>
      <c r="K115" s="236"/>
    </row>
    <row r="116" spans="2:11" s="1" customFormat="1" ht="15" customHeight="1">
      <c r="B116" s="247"/>
      <c r="C116" s="224" t="s">
        <v>48</v>
      </c>
      <c r="D116" s="224"/>
      <c r="E116" s="224"/>
      <c r="F116" s="245" t="s">
        <v>599</v>
      </c>
      <c r="G116" s="224"/>
      <c r="H116" s="224" t="s">
        <v>644</v>
      </c>
      <c r="I116" s="224" t="s">
        <v>634</v>
      </c>
      <c r="J116" s="224"/>
      <c r="K116" s="236"/>
    </row>
    <row r="117" spans="2:11" s="1" customFormat="1" ht="15" customHeight="1">
      <c r="B117" s="247"/>
      <c r="C117" s="224" t="s">
        <v>57</v>
      </c>
      <c r="D117" s="224"/>
      <c r="E117" s="224"/>
      <c r="F117" s="245" t="s">
        <v>599</v>
      </c>
      <c r="G117" s="224"/>
      <c r="H117" s="224" t="s">
        <v>645</v>
      </c>
      <c r="I117" s="224" t="s">
        <v>646</v>
      </c>
      <c r="J117" s="224"/>
      <c r="K117" s="236"/>
    </row>
    <row r="118" spans="2:11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pans="2:11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pans="2:11" s="1" customFormat="1" ht="45" customHeight="1">
      <c r="B122" s="263"/>
      <c r="C122" s="348" t="s">
        <v>647</v>
      </c>
      <c r="D122" s="348"/>
      <c r="E122" s="348"/>
      <c r="F122" s="348"/>
      <c r="G122" s="348"/>
      <c r="H122" s="348"/>
      <c r="I122" s="348"/>
      <c r="J122" s="348"/>
      <c r="K122" s="264"/>
    </row>
    <row r="123" spans="2:11" s="1" customFormat="1" ht="17.25" customHeight="1">
      <c r="B123" s="265"/>
      <c r="C123" s="237" t="s">
        <v>593</v>
      </c>
      <c r="D123" s="237"/>
      <c r="E123" s="237"/>
      <c r="F123" s="237" t="s">
        <v>594</v>
      </c>
      <c r="G123" s="238"/>
      <c r="H123" s="237" t="s">
        <v>54</v>
      </c>
      <c r="I123" s="237" t="s">
        <v>57</v>
      </c>
      <c r="J123" s="237" t="s">
        <v>595</v>
      </c>
      <c r="K123" s="266"/>
    </row>
    <row r="124" spans="2:11" s="1" customFormat="1" ht="17.25" customHeight="1">
      <c r="B124" s="265"/>
      <c r="C124" s="239" t="s">
        <v>596</v>
      </c>
      <c r="D124" s="239"/>
      <c r="E124" s="239"/>
      <c r="F124" s="240" t="s">
        <v>597</v>
      </c>
      <c r="G124" s="241"/>
      <c r="H124" s="239"/>
      <c r="I124" s="239"/>
      <c r="J124" s="239" t="s">
        <v>598</v>
      </c>
      <c r="K124" s="266"/>
    </row>
    <row r="125" spans="2:11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pans="2:11" s="1" customFormat="1" ht="15" customHeight="1">
      <c r="B126" s="267"/>
      <c r="C126" s="224" t="s">
        <v>602</v>
      </c>
      <c r="D126" s="244"/>
      <c r="E126" s="244"/>
      <c r="F126" s="245" t="s">
        <v>599</v>
      </c>
      <c r="G126" s="224"/>
      <c r="H126" s="224" t="s">
        <v>639</v>
      </c>
      <c r="I126" s="224" t="s">
        <v>601</v>
      </c>
      <c r="J126" s="224">
        <v>120</v>
      </c>
      <c r="K126" s="270"/>
    </row>
    <row r="127" spans="2:11" s="1" customFormat="1" ht="15" customHeight="1">
      <c r="B127" s="267"/>
      <c r="C127" s="224" t="s">
        <v>648</v>
      </c>
      <c r="D127" s="224"/>
      <c r="E127" s="224"/>
      <c r="F127" s="245" t="s">
        <v>599</v>
      </c>
      <c r="G127" s="224"/>
      <c r="H127" s="224" t="s">
        <v>649</v>
      </c>
      <c r="I127" s="224" t="s">
        <v>601</v>
      </c>
      <c r="J127" s="224" t="s">
        <v>650</v>
      </c>
      <c r="K127" s="270"/>
    </row>
    <row r="128" spans="2:11" s="1" customFormat="1" ht="15" customHeight="1">
      <c r="B128" s="267"/>
      <c r="C128" s="224" t="s">
        <v>95</v>
      </c>
      <c r="D128" s="224"/>
      <c r="E128" s="224"/>
      <c r="F128" s="245" t="s">
        <v>599</v>
      </c>
      <c r="G128" s="224"/>
      <c r="H128" s="224" t="s">
        <v>651</v>
      </c>
      <c r="I128" s="224" t="s">
        <v>601</v>
      </c>
      <c r="J128" s="224" t="s">
        <v>650</v>
      </c>
      <c r="K128" s="270"/>
    </row>
    <row r="129" spans="2:11" s="1" customFormat="1" ht="15" customHeight="1">
      <c r="B129" s="267"/>
      <c r="C129" s="224" t="s">
        <v>610</v>
      </c>
      <c r="D129" s="224"/>
      <c r="E129" s="224"/>
      <c r="F129" s="245" t="s">
        <v>605</v>
      </c>
      <c r="G129" s="224"/>
      <c r="H129" s="224" t="s">
        <v>611</v>
      </c>
      <c r="I129" s="224" t="s">
        <v>601</v>
      </c>
      <c r="J129" s="224">
        <v>15</v>
      </c>
      <c r="K129" s="270"/>
    </row>
    <row r="130" spans="2:11" s="1" customFormat="1" ht="15" customHeight="1">
      <c r="B130" s="267"/>
      <c r="C130" s="248" t="s">
        <v>612</v>
      </c>
      <c r="D130" s="248"/>
      <c r="E130" s="248"/>
      <c r="F130" s="249" t="s">
        <v>605</v>
      </c>
      <c r="G130" s="248"/>
      <c r="H130" s="248" t="s">
        <v>613</v>
      </c>
      <c r="I130" s="248" t="s">
        <v>601</v>
      </c>
      <c r="J130" s="248">
        <v>15</v>
      </c>
      <c r="K130" s="270"/>
    </row>
    <row r="131" spans="2:11" s="1" customFormat="1" ht="15" customHeight="1">
      <c r="B131" s="267"/>
      <c r="C131" s="248" t="s">
        <v>614</v>
      </c>
      <c r="D131" s="248"/>
      <c r="E131" s="248"/>
      <c r="F131" s="249" t="s">
        <v>605</v>
      </c>
      <c r="G131" s="248"/>
      <c r="H131" s="248" t="s">
        <v>615</v>
      </c>
      <c r="I131" s="248" t="s">
        <v>601</v>
      </c>
      <c r="J131" s="248">
        <v>20</v>
      </c>
      <c r="K131" s="270"/>
    </row>
    <row r="132" spans="2:11" s="1" customFormat="1" ht="15" customHeight="1">
      <c r="B132" s="267"/>
      <c r="C132" s="248" t="s">
        <v>616</v>
      </c>
      <c r="D132" s="248"/>
      <c r="E132" s="248"/>
      <c r="F132" s="249" t="s">
        <v>605</v>
      </c>
      <c r="G132" s="248"/>
      <c r="H132" s="248" t="s">
        <v>617</v>
      </c>
      <c r="I132" s="248" t="s">
        <v>601</v>
      </c>
      <c r="J132" s="248">
        <v>20</v>
      </c>
      <c r="K132" s="270"/>
    </row>
    <row r="133" spans="2:11" s="1" customFormat="1" ht="15" customHeight="1">
      <c r="B133" s="267"/>
      <c r="C133" s="224" t="s">
        <v>604</v>
      </c>
      <c r="D133" s="224"/>
      <c r="E133" s="224"/>
      <c r="F133" s="245" t="s">
        <v>605</v>
      </c>
      <c r="G133" s="224"/>
      <c r="H133" s="224" t="s">
        <v>639</v>
      </c>
      <c r="I133" s="224" t="s">
        <v>601</v>
      </c>
      <c r="J133" s="224">
        <v>50</v>
      </c>
      <c r="K133" s="270"/>
    </row>
    <row r="134" spans="2:11" s="1" customFormat="1" ht="15" customHeight="1">
      <c r="B134" s="267"/>
      <c r="C134" s="224" t="s">
        <v>618</v>
      </c>
      <c r="D134" s="224"/>
      <c r="E134" s="224"/>
      <c r="F134" s="245" t="s">
        <v>605</v>
      </c>
      <c r="G134" s="224"/>
      <c r="H134" s="224" t="s">
        <v>639</v>
      </c>
      <c r="I134" s="224" t="s">
        <v>601</v>
      </c>
      <c r="J134" s="224">
        <v>50</v>
      </c>
      <c r="K134" s="270"/>
    </row>
    <row r="135" spans="2:11" s="1" customFormat="1" ht="15" customHeight="1">
      <c r="B135" s="267"/>
      <c r="C135" s="224" t="s">
        <v>624</v>
      </c>
      <c r="D135" s="224"/>
      <c r="E135" s="224"/>
      <c r="F135" s="245" t="s">
        <v>605</v>
      </c>
      <c r="G135" s="224"/>
      <c r="H135" s="224" t="s">
        <v>639</v>
      </c>
      <c r="I135" s="224" t="s">
        <v>601</v>
      </c>
      <c r="J135" s="224">
        <v>50</v>
      </c>
      <c r="K135" s="270"/>
    </row>
    <row r="136" spans="2:11" s="1" customFormat="1" ht="15" customHeight="1">
      <c r="B136" s="267"/>
      <c r="C136" s="224" t="s">
        <v>626</v>
      </c>
      <c r="D136" s="224"/>
      <c r="E136" s="224"/>
      <c r="F136" s="245" t="s">
        <v>605</v>
      </c>
      <c r="G136" s="224"/>
      <c r="H136" s="224" t="s">
        <v>639</v>
      </c>
      <c r="I136" s="224" t="s">
        <v>601</v>
      </c>
      <c r="J136" s="224">
        <v>50</v>
      </c>
      <c r="K136" s="270"/>
    </row>
    <row r="137" spans="2:11" s="1" customFormat="1" ht="15" customHeight="1">
      <c r="B137" s="267"/>
      <c r="C137" s="224" t="s">
        <v>627</v>
      </c>
      <c r="D137" s="224"/>
      <c r="E137" s="224"/>
      <c r="F137" s="245" t="s">
        <v>605</v>
      </c>
      <c r="G137" s="224"/>
      <c r="H137" s="224" t="s">
        <v>652</v>
      </c>
      <c r="I137" s="224" t="s">
        <v>601</v>
      </c>
      <c r="J137" s="224">
        <v>255</v>
      </c>
      <c r="K137" s="270"/>
    </row>
    <row r="138" spans="2:11" s="1" customFormat="1" ht="15" customHeight="1">
      <c r="B138" s="267"/>
      <c r="C138" s="224" t="s">
        <v>629</v>
      </c>
      <c r="D138" s="224"/>
      <c r="E138" s="224"/>
      <c r="F138" s="245" t="s">
        <v>599</v>
      </c>
      <c r="G138" s="224"/>
      <c r="H138" s="224" t="s">
        <v>653</v>
      </c>
      <c r="I138" s="224" t="s">
        <v>631</v>
      </c>
      <c r="J138" s="224"/>
      <c r="K138" s="270"/>
    </row>
    <row r="139" spans="2:11" s="1" customFormat="1" ht="15" customHeight="1">
      <c r="B139" s="267"/>
      <c r="C139" s="224" t="s">
        <v>632</v>
      </c>
      <c r="D139" s="224"/>
      <c r="E139" s="224"/>
      <c r="F139" s="245" t="s">
        <v>599</v>
      </c>
      <c r="G139" s="224"/>
      <c r="H139" s="224" t="s">
        <v>654</v>
      </c>
      <c r="I139" s="224" t="s">
        <v>634</v>
      </c>
      <c r="J139" s="224"/>
      <c r="K139" s="270"/>
    </row>
    <row r="140" spans="2:11" s="1" customFormat="1" ht="15" customHeight="1">
      <c r="B140" s="267"/>
      <c r="C140" s="224" t="s">
        <v>635</v>
      </c>
      <c r="D140" s="224"/>
      <c r="E140" s="224"/>
      <c r="F140" s="245" t="s">
        <v>599</v>
      </c>
      <c r="G140" s="224"/>
      <c r="H140" s="224" t="s">
        <v>635</v>
      </c>
      <c r="I140" s="224" t="s">
        <v>634</v>
      </c>
      <c r="J140" s="224"/>
      <c r="K140" s="270"/>
    </row>
    <row r="141" spans="2:11" s="1" customFormat="1" ht="15" customHeight="1">
      <c r="B141" s="267"/>
      <c r="C141" s="224" t="s">
        <v>38</v>
      </c>
      <c r="D141" s="224"/>
      <c r="E141" s="224"/>
      <c r="F141" s="245" t="s">
        <v>599</v>
      </c>
      <c r="G141" s="224"/>
      <c r="H141" s="224" t="s">
        <v>655</v>
      </c>
      <c r="I141" s="224" t="s">
        <v>634</v>
      </c>
      <c r="J141" s="224"/>
      <c r="K141" s="270"/>
    </row>
    <row r="142" spans="2:11" s="1" customFormat="1" ht="15" customHeight="1">
      <c r="B142" s="267"/>
      <c r="C142" s="224" t="s">
        <v>656</v>
      </c>
      <c r="D142" s="224"/>
      <c r="E142" s="224"/>
      <c r="F142" s="245" t="s">
        <v>599</v>
      </c>
      <c r="G142" s="224"/>
      <c r="H142" s="224" t="s">
        <v>657</v>
      </c>
      <c r="I142" s="224" t="s">
        <v>634</v>
      </c>
      <c r="J142" s="224"/>
      <c r="K142" s="270"/>
    </row>
    <row r="143" spans="2:11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pans="2:11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pans="2:11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s="1" customFormat="1" ht="45" customHeight="1">
      <c r="B147" s="235"/>
      <c r="C147" s="347" t="s">
        <v>658</v>
      </c>
      <c r="D147" s="347"/>
      <c r="E147" s="347"/>
      <c r="F147" s="347"/>
      <c r="G147" s="347"/>
      <c r="H147" s="347"/>
      <c r="I147" s="347"/>
      <c r="J147" s="347"/>
      <c r="K147" s="236"/>
    </row>
    <row r="148" spans="2:11" s="1" customFormat="1" ht="17.25" customHeight="1">
      <c r="B148" s="235"/>
      <c r="C148" s="237" t="s">
        <v>593</v>
      </c>
      <c r="D148" s="237"/>
      <c r="E148" s="237"/>
      <c r="F148" s="237" t="s">
        <v>594</v>
      </c>
      <c r="G148" s="238"/>
      <c r="H148" s="237" t="s">
        <v>54</v>
      </c>
      <c r="I148" s="237" t="s">
        <v>57</v>
      </c>
      <c r="J148" s="237" t="s">
        <v>595</v>
      </c>
      <c r="K148" s="236"/>
    </row>
    <row r="149" spans="2:11" s="1" customFormat="1" ht="17.25" customHeight="1">
      <c r="B149" s="235"/>
      <c r="C149" s="239" t="s">
        <v>596</v>
      </c>
      <c r="D149" s="239"/>
      <c r="E149" s="239"/>
      <c r="F149" s="240" t="s">
        <v>597</v>
      </c>
      <c r="G149" s="241"/>
      <c r="H149" s="239"/>
      <c r="I149" s="239"/>
      <c r="J149" s="239" t="s">
        <v>598</v>
      </c>
      <c r="K149" s="236"/>
    </row>
    <row r="150" spans="2:11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pans="2:11" s="1" customFormat="1" ht="15" customHeight="1">
      <c r="B151" s="247"/>
      <c r="C151" s="274" t="s">
        <v>602</v>
      </c>
      <c r="D151" s="224"/>
      <c r="E151" s="224"/>
      <c r="F151" s="275" t="s">
        <v>599</v>
      </c>
      <c r="G151" s="224"/>
      <c r="H151" s="274" t="s">
        <v>639</v>
      </c>
      <c r="I151" s="274" t="s">
        <v>601</v>
      </c>
      <c r="J151" s="274">
        <v>120</v>
      </c>
      <c r="K151" s="270"/>
    </row>
    <row r="152" spans="2:11" s="1" customFormat="1" ht="15" customHeight="1">
      <c r="B152" s="247"/>
      <c r="C152" s="274" t="s">
        <v>648</v>
      </c>
      <c r="D152" s="224"/>
      <c r="E152" s="224"/>
      <c r="F152" s="275" t="s">
        <v>599</v>
      </c>
      <c r="G152" s="224"/>
      <c r="H152" s="274" t="s">
        <v>659</v>
      </c>
      <c r="I152" s="274" t="s">
        <v>601</v>
      </c>
      <c r="J152" s="274" t="s">
        <v>650</v>
      </c>
      <c r="K152" s="270"/>
    </row>
    <row r="153" spans="2:11" s="1" customFormat="1" ht="15" customHeight="1">
      <c r="B153" s="247"/>
      <c r="C153" s="274" t="s">
        <v>95</v>
      </c>
      <c r="D153" s="224"/>
      <c r="E153" s="224"/>
      <c r="F153" s="275" t="s">
        <v>599</v>
      </c>
      <c r="G153" s="224"/>
      <c r="H153" s="274" t="s">
        <v>660</v>
      </c>
      <c r="I153" s="274" t="s">
        <v>601</v>
      </c>
      <c r="J153" s="274" t="s">
        <v>650</v>
      </c>
      <c r="K153" s="270"/>
    </row>
    <row r="154" spans="2:11" s="1" customFormat="1" ht="15" customHeight="1">
      <c r="B154" s="247"/>
      <c r="C154" s="274" t="s">
        <v>604</v>
      </c>
      <c r="D154" s="224"/>
      <c r="E154" s="224"/>
      <c r="F154" s="275" t="s">
        <v>605</v>
      </c>
      <c r="G154" s="224"/>
      <c r="H154" s="274" t="s">
        <v>639</v>
      </c>
      <c r="I154" s="274" t="s">
        <v>601</v>
      </c>
      <c r="J154" s="274">
        <v>50</v>
      </c>
      <c r="K154" s="270"/>
    </row>
    <row r="155" spans="2:11" s="1" customFormat="1" ht="15" customHeight="1">
      <c r="B155" s="247"/>
      <c r="C155" s="274" t="s">
        <v>607</v>
      </c>
      <c r="D155" s="224"/>
      <c r="E155" s="224"/>
      <c r="F155" s="275" t="s">
        <v>599</v>
      </c>
      <c r="G155" s="224"/>
      <c r="H155" s="274" t="s">
        <v>639</v>
      </c>
      <c r="I155" s="274" t="s">
        <v>609</v>
      </c>
      <c r="J155" s="274"/>
      <c r="K155" s="270"/>
    </row>
    <row r="156" spans="2:11" s="1" customFormat="1" ht="15" customHeight="1">
      <c r="B156" s="247"/>
      <c r="C156" s="274" t="s">
        <v>618</v>
      </c>
      <c r="D156" s="224"/>
      <c r="E156" s="224"/>
      <c r="F156" s="275" t="s">
        <v>605</v>
      </c>
      <c r="G156" s="224"/>
      <c r="H156" s="274" t="s">
        <v>639</v>
      </c>
      <c r="I156" s="274" t="s">
        <v>601</v>
      </c>
      <c r="J156" s="274">
        <v>50</v>
      </c>
      <c r="K156" s="270"/>
    </row>
    <row r="157" spans="2:11" s="1" customFormat="1" ht="15" customHeight="1">
      <c r="B157" s="247"/>
      <c r="C157" s="274" t="s">
        <v>626</v>
      </c>
      <c r="D157" s="224"/>
      <c r="E157" s="224"/>
      <c r="F157" s="275" t="s">
        <v>605</v>
      </c>
      <c r="G157" s="224"/>
      <c r="H157" s="274" t="s">
        <v>639</v>
      </c>
      <c r="I157" s="274" t="s">
        <v>601</v>
      </c>
      <c r="J157" s="274">
        <v>50</v>
      </c>
      <c r="K157" s="270"/>
    </row>
    <row r="158" spans="2:11" s="1" customFormat="1" ht="15" customHeight="1">
      <c r="B158" s="247"/>
      <c r="C158" s="274" t="s">
        <v>624</v>
      </c>
      <c r="D158" s="224"/>
      <c r="E158" s="224"/>
      <c r="F158" s="275" t="s">
        <v>605</v>
      </c>
      <c r="G158" s="224"/>
      <c r="H158" s="274" t="s">
        <v>639</v>
      </c>
      <c r="I158" s="274" t="s">
        <v>601</v>
      </c>
      <c r="J158" s="274">
        <v>50</v>
      </c>
      <c r="K158" s="270"/>
    </row>
    <row r="159" spans="2:11" s="1" customFormat="1" ht="15" customHeight="1">
      <c r="B159" s="247"/>
      <c r="C159" s="274" t="s">
        <v>106</v>
      </c>
      <c r="D159" s="224"/>
      <c r="E159" s="224"/>
      <c r="F159" s="275" t="s">
        <v>599</v>
      </c>
      <c r="G159" s="224"/>
      <c r="H159" s="274" t="s">
        <v>661</v>
      </c>
      <c r="I159" s="274" t="s">
        <v>601</v>
      </c>
      <c r="J159" s="274" t="s">
        <v>662</v>
      </c>
      <c r="K159" s="270"/>
    </row>
    <row r="160" spans="2:11" s="1" customFormat="1" ht="15" customHeight="1">
      <c r="B160" s="247"/>
      <c r="C160" s="274" t="s">
        <v>663</v>
      </c>
      <c r="D160" s="224"/>
      <c r="E160" s="224"/>
      <c r="F160" s="275" t="s">
        <v>599</v>
      </c>
      <c r="G160" s="224"/>
      <c r="H160" s="274" t="s">
        <v>664</v>
      </c>
      <c r="I160" s="274" t="s">
        <v>634</v>
      </c>
      <c r="J160" s="274"/>
      <c r="K160" s="270"/>
    </row>
    <row r="161" spans="2:1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pans="2:11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pans="2:11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s="1" customFormat="1" ht="45" customHeight="1">
      <c r="B165" s="216"/>
      <c r="C165" s="348" t="s">
        <v>665</v>
      </c>
      <c r="D165" s="348"/>
      <c r="E165" s="348"/>
      <c r="F165" s="348"/>
      <c r="G165" s="348"/>
      <c r="H165" s="348"/>
      <c r="I165" s="348"/>
      <c r="J165" s="348"/>
      <c r="K165" s="217"/>
    </row>
    <row r="166" spans="2:11" s="1" customFormat="1" ht="17.25" customHeight="1">
      <c r="B166" s="216"/>
      <c r="C166" s="237" t="s">
        <v>593</v>
      </c>
      <c r="D166" s="237"/>
      <c r="E166" s="237"/>
      <c r="F166" s="237" t="s">
        <v>594</v>
      </c>
      <c r="G166" s="279"/>
      <c r="H166" s="280" t="s">
        <v>54</v>
      </c>
      <c r="I166" s="280" t="s">
        <v>57</v>
      </c>
      <c r="J166" s="237" t="s">
        <v>595</v>
      </c>
      <c r="K166" s="217"/>
    </row>
    <row r="167" spans="2:11" s="1" customFormat="1" ht="17.25" customHeight="1">
      <c r="B167" s="218"/>
      <c r="C167" s="239" t="s">
        <v>596</v>
      </c>
      <c r="D167" s="239"/>
      <c r="E167" s="239"/>
      <c r="F167" s="240" t="s">
        <v>597</v>
      </c>
      <c r="G167" s="281"/>
      <c r="H167" s="282"/>
      <c r="I167" s="282"/>
      <c r="J167" s="239" t="s">
        <v>598</v>
      </c>
      <c r="K167" s="219"/>
    </row>
    <row r="168" spans="2:11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pans="2:11" s="1" customFormat="1" ht="15" customHeight="1">
      <c r="B169" s="247"/>
      <c r="C169" s="224" t="s">
        <v>602</v>
      </c>
      <c r="D169" s="224"/>
      <c r="E169" s="224"/>
      <c r="F169" s="245" t="s">
        <v>599</v>
      </c>
      <c r="G169" s="224"/>
      <c r="H169" s="224" t="s">
        <v>639</v>
      </c>
      <c r="I169" s="224" t="s">
        <v>601</v>
      </c>
      <c r="J169" s="224">
        <v>120</v>
      </c>
      <c r="K169" s="270"/>
    </row>
    <row r="170" spans="2:11" s="1" customFormat="1" ht="15" customHeight="1">
      <c r="B170" s="247"/>
      <c r="C170" s="224" t="s">
        <v>648</v>
      </c>
      <c r="D170" s="224"/>
      <c r="E170" s="224"/>
      <c r="F170" s="245" t="s">
        <v>599</v>
      </c>
      <c r="G170" s="224"/>
      <c r="H170" s="224" t="s">
        <v>649</v>
      </c>
      <c r="I170" s="224" t="s">
        <v>601</v>
      </c>
      <c r="J170" s="224" t="s">
        <v>650</v>
      </c>
      <c r="K170" s="270"/>
    </row>
    <row r="171" spans="2:11" s="1" customFormat="1" ht="15" customHeight="1">
      <c r="B171" s="247"/>
      <c r="C171" s="224" t="s">
        <v>95</v>
      </c>
      <c r="D171" s="224"/>
      <c r="E171" s="224"/>
      <c r="F171" s="245" t="s">
        <v>599</v>
      </c>
      <c r="G171" s="224"/>
      <c r="H171" s="224" t="s">
        <v>666</v>
      </c>
      <c r="I171" s="224" t="s">
        <v>601</v>
      </c>
      <c r="J171" s="224" t="s">
        <v>650</v>
      </c>
      <c r="K171" s="270"/>
    </row>
    <row r="172" spans="2:11" s="1" customFormat="1" ht="15" customHeight="1">
      <c r="B172" s="247"/>
      <c r="C172" s="224" t="s">
        <v>604</v>
      </c>
      <c r="D172" s="224"/>
      <c r="E172" s="224"/>
      <c r="F172" s="245" t="s">
        <v>605</v>
      </c>
      <c r="G172" s="224"/>
      <c r="H172" s="224" t="s">
        <v>666</v>
      </c>
      <c r="I172" s="224" t="s">
        <v>601</v>
      </c>
      <c r="J172" s="224">
        <v>50</v>
      </c>
      <c r="K172" s="270"/>
    </row>
    <row r="173" spans="2:11" s="1" customFormat="1" ht="15" customHeight="1">
      <c r="B173" s="247"/>
      <c r="C173" s="224" t="s">
        <v>607</v>
      </c>
      <c r="D173" s="224"/>
      <c r="E173" s="224"/>
      <c r="F173" s="245" t="s">
        <v>599</v>
      </c>
      <c r="G173" s="224"/>
      <c r="H173" s="224" t="s">
        <v>666</v>
      </c>
      <c r="I173" s="224" t="s">
        <v>609</v>
      </c>
      <c r="J173" s="224"/>
      <c r="K173" s="270"/>
    </row>
    <row r="174" spans="2:11" s="1" customFormat="1" ht="15" customHeight="1">
      <c r="B174" s="247"/>
      <c r="C174" s="224" t="s">
        <v>618</v>
      </c>
      <c r="D174" s="224"/>
      <c r="E174" s="224"/>
      <c r="F174" s="245" t="s">
        <v>605</v>
      </c>
      <c r="G174" s="224"/>
      <c r="H174" s="224" t="s">
        <v>666</v>
      </c>
      <c r="I174" s="224" t="s">
        <v>601</v>
      </c>
      <c r="J174" s="224">
        <v>50</v>
      </c>
      <c r="K174" s="270"/>
    </row>
    <row r="175" spans="2:11" s="1" customFormat="1" ht="15" customHeight="1">
      <c r="B175" s="247"/>
      <c r="C175" s="224" t="s">
        <v>626</v>
      </c>
      <c r="D175" s="224"/>
      <c r="E175" s="224"/>
      <c r="F175" s="245" t="s">
        <v>605</v>
      </c>
      <c r="G175" s="224"/>
      <c r="H175" s="224" t="s">
        <v>666</v>
      </c>
      <c r="I175" s="224" t="s">
        <v>601</v>
      </c>
      <c r="J175" s="224">
        <v>50</v>
      </c>
      <c r="K175" s="270"/>
    </row>
    <row r="176" spans="2:11" s="1" customFormat="1" ht="15" customHeight="1">
      <c r="B176" s="247"/>
      <c r="C176" s="224" t="s">
        <v>624</v>
      </c>
      <c r="D176" s="224"/>
      <c r="E176" s="224"/>
      <c r="F176" s="245" t="s">
        <v>605</v>
      </c>
      <c r="G176" s="224"/>
      <c r="H176" s="224" t="s">
        <v>666</v>
      </c>
      <c r="I176" s="224" t="s">
        <v>601</v>
      </c>
      <c r="J176" s="224">
        <v>50</v>
      </c>
      <c r="K176" s="270"/>
    </row>
    <row r="177" spans="2:11" s="1" customFormat="1" ht="15" customHeight="1">
      <c r="B177" s="247"/>
      <c r="C177" s="224" t="s">
        <v>111</v>
      </c>
      <c r="D177" s="224"/>
      <c r="E177" s="224"/>
      <c r="F177" s="245" t="s">
        <v>599</v>
      </c>
      <c r="G177" s="224"/>
      <c r="H177" s="224" t="s">
        <v>667</v>
      </c>
      <c r="I177" s="224" t="s">
        <v>668</v>
      </c>
      <c r="J177" s="224"/>
      <c r="K177" s="270"/>
    </row>
    <row r="178" spans="2:11" s="1" customFormat="1" ht="15" customHeight="1">
      <c r="B178" s="247"/>
      <c r="C178" s="224" t="s">
        <v>57</v>
      </c>
      <c r="D178" s="224"/>
      <c r="E178" s="224"/>
      <c r="F178" s="245" t="s">
        <v>599</v>
      </c>
      <c r="G178" s="224"/>
      <c r="H178" s="224" t="s">
        <v>669</v>
      </c>
      <c r="I178" s="224" t="s">
        <v>670</v>
      </c>
      <c r="J178" s="224">
        <v>1</v>
      </c>
      <c r="K178" s="270"/>
    </row>
    <row r="179" spans="2:11" s="1" customFormat="1" ht="15" customHeight="1">
      <c r="B179" s="247"/>
      <c r="C179" s="224" t="s">
        <v>53</v>
      </c>
      <c r="D179" s="224"/>
      <c r="E179" s="224"/>
      <c r="F179" s="245" t="s">
        <v>599</v>
      </c>
      <c r="G179" s="224"/>
      <c r="H179" s="224" t="s">
        <v>671</v>
      </c>
      <c r="I179" s="224" t="s">
        <v>601</v>
      </c>
      <c r="J179" s="224">
        <v>20</v>
      </c>
      <c r="K179" s="270"/>
    </row>
    <row r="180" spans="2:11" s="1" customFormat="1" ht="15" customHeight="1">
      <c r="B180" s="247"/>
      <c r="C180" s="224" t="s">
        <v>54</v>
      </c>
      <c r="D180" s="224"/>
      <c r="E180" s="224"/>
      <c r="F180" s="245" t="s">
        <v>599</v>
      </c>
      <c r="G180" s="224"/>
      <c r="H180" s="224" t="s">
        <v>672</v>
      </c>
      <c r="I180" s="224" t="s">
        <v>601</v>
      </c>
      <c r="J180" s="224">
        <v>255</v>
      </c>
      <c r="K180" s="270"/>
    </row>
    <row r="181" spans="2:11" s="1" customFormat="1" ht="15" customHeight="1">
      <c r="B181" s="247"/>
      <c r="C181" s="224" t="s">
        <v>112</v>
      </c>
      <c r="D181" s="224"/>
      <c r="E181" s="224"/>
      <c r="F181" s="245" t="s">
        <v>599</v>
      </c>
      <c r="G181" s="224"/>
      <c r="H181" s="224" t="s">
        <v>563</v>
      </c>
      <c r="I181" s="224" t="s">
        <v>601</v>
      </c>
      <c r="J181" s="224">
        <v>10</v>
      </c>
      <c r="K181" s="270"/>
    </row>
    <row r="182" spans="2:11" s="1" customFormat="1" ht="15" customHeight="1">
      <c r="B182" s="247"/>
      <c r="C182" s="224" t="s">
        <v>113</v>
      </c>
      <c r="D182" s="224"/>
      <c r="E182" s="224"/>
      <c r="F182" s="245" t="s">
        <v>599</v>
      </c>
      <c r="G182" s="224"/>
      <c r="H182" s="224" t="s">
        <v>673</v>
      </c>
      <c r="I182" s="224" t="s">
        <v>634</v>
      </c>
      <c r="J182" s="224"/>
      <c r="K182" s="270"/>
    </row>
    <row r="183" spans="2:11" s="1" customFormat="1" ht="15" customHeight="1">
      <c r="B183" s="247"/>
      <c r="C183" s="224" t="s">
        <v>674</v>
      </c>
      <c r="D183" s="224"/>
      <c r="E183" s="224"/>
      <c r="F183" s="245" t="s">
        <v>599</v>
      </c>
      <c r="G183" s="224"/>
      <c r="H183" s="224" t="s">
        <v>675</v>
      </c>
      <c r="I183" s="224" t="s">
        <v>634</v>
      </c>
      <c r="J183" s="224"/>
      <c r="K183" s="270"/>
    </row>
    <row r="184" spans="2:11" s="1" customFormat="1" ht="15" customHeight="1">
      <c r="B184" s="247"/>
      <c r="C184" s="224" t="s">
        <v>663</v>
      </c>
      <c r="D184" s="224"/>
      <c r="E184" s="224"/>
      <c r="F184" s="245" t="s">
        <v>599</v>
      </c>
      <c r="G184" s="224"/>
      <c r="H184" s="224" t="s">
        <v>676</v>
      </c>
      <c r="I184" s="224" t="s">
        <v>634</v>
      </c>
      <c r="J184" s="224"/>
      <c r="K184" s="270"/>
    </row>
    <row r="185" spans="2:11" s="1" customFormat="1" ht="15" customHeight="1">
      <c r="B185" s="247"/>
      <c r="C185" s="224" t="s">
        <v>115</v>
      </c>
      <c r="D185" s="224"/>
      <c r="E185" s="224"/>
      <c r="F185" s="245" t="s">
        <v>605</v>
      </c>
      <c r="G185" s="224"/>
      <c r="H185" s="224" t="s">
        <v>677</v>
      </c>
      <c r="I185" s="224" t="s">
        <v>601</v>
      </c>
      <c r="J185" s="224">
        <v>50</v>
      </c>
      <c r="K185" s="270"/>
    </row>
    <row r="186" spans="2:11" s="1" customFormat="1" ht="15" customHeight="1">
      <c r="B186" s="247"/>
      <c r="C186" s="224" t="s">
        <v>678</v>
      </c>
      <c r="D186" s="224"/>
      <c r="E186" s="224"/>
      <c r="F186" s="245" t="s">
        <v>605</v>
      </c>
      <c r="G186" s="224"/>
      <c r="H186" s="224" t="s">
        <v>679</v>
      </c>
      <c r="I186" s="224" t="s">
        <v>680</v>
      </c>
      <c r="J186" s="224"/>
      <c r="K186" s="270"/>
    </row>
    <row r="187" spans="2:11" s="1" customFormat="1" ht="15" customHeight="1">
      <c r="B187" s="247"/>
      <c r="C187" s="224" t="s">
        <v>681</v>
      </c>
      <c r="D187" s="224"/>
      <c r="E187" s="224"/>
      <c r="F187" s="245" t="s">
        <v>605</v>
      </c>
      <c r="G187" s="224"/>
      <c r="H187" s="224" t="s">
        <v>682</v>
      </c>
      <c r="I187" s="224" t="s">
        <v>680</v>
      </c>
      <c r="J187" s="224"/>
      <c r="K187" s="270"/>
    </row>
    <row r="188" spans="2:11" s="1" customFormat="1" ht="15" customHeight="1">
      <c r="B188" s="247"/>
      <c r="C188" s="224" t="s">
        <v>683</v>
      </c>
      <c r="D188" s="224"/>
      <c r="E188" s="224"/>
      <c r="F188" s="245" t="s">
        <v>605</v>
      </c>
      <c r="G188" s="224"/>
      <c r="H188" s="224" t="s">
        <v>684</v>
      </c>
      <c r="I188" s="224" t="s">
        <v>680</v>
      </c>
      <c r="J188" s="224"/>
      <c r="K188" s="270"/>
    </row>
    <row r="189" spans="2:11" s="1" customFormat="1" ht="15" customHeight="1">
      <c r="B189" s="247"/>
      <c r="C189" s="283" t="s">
        <v>685</v>
      </c>
      <c r="D189" s="224"/>
      <c r="E189" s="224"/>
      <c r="F189" s="245" t="s">
        <v>605</v>
      </c>
      <c r="G189" s="224"/>
      <c r="H189" s="224" t="s">
        <v>686</v>
      </c>
      <c r="I189" s="224" t="s">
        <v>687</v>
      </c>
      <c r="J189" s="284" t="s">
        <v>688</v>
      </c>
      <c r="K189" s="270"/>
    </row>
    <row r="190" spans="2:11" s="1" customFormat="1" ht="15" customHeight="1">
      <c r="B190" s="247"/>
      <c r="C190" s="283" t="s">
        <v>42</v>
      </c>
      <c r="D190" s="224"/>
      <c r="E190" s="224"/>
      <c r="F190" s="245" t="s">
        <v>599</v>
      </c>
      <c r="G190" s="224"/>
      <c r="H190" s="221" t="s">
        <v>689</v>
      </c>
      <c r="I190" s="224" t="s">
        <v>690</v>
      </c>
      <c r="J190" s="224"/>
      <c r="K190" s="270"/>
    </row>
    <row r="191" spans="2:11" s="1" customFormat="1" ht="15" customHeight="1">
      <c r="B191" s="247"/>
      <c r="C191" s="283" t="s">
        <v>691</v>
      </c>
      <c r="D191" s="224"/>
      <c r="E191" s="224"/>
      <c r="F191" s="245" t="s">
        <v>599</v>
      </c>
      <c r="G191" s="224"/>
      <c r="H191" s="224" t="s">
        <v>692</v>
      </c>
      <c r="I191" s="224" t="s">
        <v>634</v>
      </c>
      <c r="J191" s="224"/>
      <c r="K191" s="270"/>
    </row>
    <row r="192" spans="2:11" s="1" customFormat="1" ht="15" customHeight="1">
      <c r="B192" s="247"/>
      <c r="C192" s="283" t="s">
        <v>693</v>
      </c>
      <c r="D192" s="224"/>
      <c r="E192" s="224"/>
      <c r="F192" s="245" t="s">
        <v>599</v>
      </c>
      <c r="G192" s="224"/>
      <c r="H192" s="224" t="s">
        <v>694</v>
      </c>
      <c r="I192" s="224" t="s">
        <v>634</v>
      </c>
      <c r="J192" s="224"/>
      <c r="K192" s="270"/>
    </row>
    <row r="193" spans="2:11" s="1" customFormat="1" ht="15" customHeight="1">
      <c r="B193" s="247"/>
      <c r="C193" s="283" t="s">
        <v>695</v>
      </c>
      <c r="D193" s="224"/>
      <c r="E193" s="224"/>
      <c r="F193" s="245" t="s">
        <v>605</v>
      </c>
      <c r="G193" s="224"/>
      <c r="H193" s="224" t="s">
        <v>696</v>
      </c>
      <c r="I193" s="224" t="s">
        <v>634</v>
      </c>
      <c r="J193" s="224"/>
      <c r="K193" s="270"/>
    </row>
    <row r="194" spans="2:11" s="1" customFormat="1" ht="15" customHeight="1">
      <c r="B194" s="276"/>
      <c r="C194" s="285"/>
      <c r="D194" s="256"/>
      <c r="E194" s="256"/>
      <c r="F194" s="256"/>
      <c r="G194" s="256"/>
      <c r="H194" s="256"/>
      <c r="I194" s="256"/>
      <c r="J194" s="256"/>
      <c r="K194" s="277"/>
    </row>
    <row r="195" spans="2:11" s="1" customFormat="1" ht="18.75" customHeight="1">
      <c r="B195" s="258"/>
      <c r="C195" s="268"/>
      <c r="D195" s="268"/>
      <c r="E195" s="268"/>
      <c r="F195" s="278"/>
      <c r="G195" s="268"/>
      <c r="H195" s="268"/>
      <c r="I195" s="268"/>
      <c r="J195" s="268"/>
      <c r="K195" s="258"/>
    </row>
    <row r="196" spans="2:11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pans="2:11" s="1" customFormat="1" ht="18.75" customHeight="1">
      <c r="B197" s="231"/>
      <c r="C197" s="231"/>
      <c r="D197" s="231"/>
      <c r="E197" s="231"/>
      <c r="F197" s="231"/>
      <c r="G197" s="231"/>
      <c r="H197" s="231"/>
      <c r="I197" s="231"/>
      <c r="J197" s="231"/>
      <c r="K197" s="231"/>
    </row>
    <row r="198" spans="2:11" s="1" customFormat="1" ht="13.5">
      <c r="B198" s="213"/>
      <c r="C198" s="214"/>
      <c r="D198" s="214"/>
      <c r="E198" s="214"/>
      <c r="F198" s="214"/>
      <c r="G198" s="214"/>
      <c r="H198" s="214"/>
      <c r="I198" s="214"/>
      <c r="J198" s="214"/>
      <c r="K198" s="215"/>
    </row>
    <row r="199" spans="2:11" s="1" customFormat="1" ht="21">
      <c r="B199" s="216"/>
      <c r="C199" s="348" t="s">
        <v>697</v>
      </c>
      <c r="D199" s="348"/>
      <c r="E199" s="348"/>
      <c r="F199" s="348"/>
      <c r="G199" s="348"/>
      <c r="H199" s="348"/>
      <c r="I199" s="348"/>
      <c r="J199" s="348"/>
      <c r="K199" s="217"/>
    </row>
    <row r="200" spans="2:11" s="1" customFormat="1" ht="25.5" customHeight="1">
      <c r="B200" s="216"/>
      <c r="C200" s="286" t="s">
        <v>698</v>
      </c>
      <c r="D200" s="286"/>
      <c r="E200" s="286"/>
      <c r="F200" s="286" t="s">
        <v>699</v>
      </c>
      <c r="G200" s="287"/>
      <c r="H200" s="349" t="s">
        <v>700</v>
      </c>
      <c r="I200" s="349"/>
      <c r="J200" s="349"/>
      <c r="K200" s="217"/>
    </row>
    <row r="201" spans="2:11" s="1" customFormat="1" ht="5.25" customHeight="1">
      <c r="B201" s="247"/>
      <c r="C201" s="242"/>
      <c r="D201" s="242"/>
      <c r="E201" s="242"/>
      <c r="F201" s="242"/>
      <c r="G201" s="268"/>
      <c r="H201" s="242"/>
      <c r="I201" s="242"/>
      <c r="J201" s="242"/>
      <c r="K201" s="270"/>
    </row>
    <row r="202" spans="2:11" s="1" customFormat="1" ht="15" customHeight="1">
      <c r="B202" s="247"/>
      <c r="C202" s="224" t="s">
        <v>690</v>
      </c>
      <c r="D202" s="224"/>
      <c r="E202" s="224"/>
      <c r="F202" s="245" t="s">
        <v>43</v>
      </c>
      <c r="G202" s="224"/>
      <c r="H202" s="350" t="s">
        <v>701</v>
      </c>
      <c r="I202" s="350"/>
      <c r="J202" s="350"/>
      <c r="K202" s="270"/>
    </row>
    <row r="203" spans="2:11" s="1" customFormat="1" ht="15" customHeight="1">
      <c r="B203" s="247"/>
      <c r="C203" s="224"/>
      <c r="D203" s="224"/>
      <c r="E203" s="224"/>
      <c r="F203" s="245" t="s">
        <v>44</v>
      </c>
      <c r="G203" s="224"/>
      <c r="H203" s="350" t="s">
        <v>702</v>
      </c>
      <c r="I203" s="350"/>
      <c r="J203" s="350"/>
      <c r="K203" s="270"/>
    </row>
    <row r="204" spans="2:11" s="1" customFormat="1" ht="15" customHeight="1">
      <c r="B204" s="247"/>
      <c r="C204" s="224"/>
      <c r="D204" s="224"/>
      <c r="E204" s="224"/>
      <c r="F204" s="245" t="s">
        <v>47</v>
      </c>
      <c r="G204" s="224"/>
      <c r="H204" s="350" t="s">
        <v>703</v>
      </c>
      <c r="I204" s="350"/>
      <c r="J204" s="350"/>
      <c r="K204" s="270"/>
    </row>
    <row r="205" spans="2:11" s="1" customFormat="1" ht="15" customHeight="1">
      <c r="B205" s="247"/>
      <c r="C205" s="224"/>
      <c r="D205" s="224"/>
      <c r="E205" s="224"/>
      <c r="F205" s="245" t="s">
        <v>45</v>
      </c>
      <c r="G205" s="224"/>
      <c r="H205" s="350" t="s">
        <v>704</v>
      </c>
      <c r="I205" s="350"/>
      <c r="J205" s="350"/>
      <c r="K205" s="270"/>
    </row>
    <row r="206" spans="2:11" s="1" customFormat="1" ht="15" customHeight="1">
      <c r="B206" s="247"/>
      <c r="C206" s="224"/>
      <c r="D206" s="224"/>
      <c r="E206" s="224"/>
      <c r="F206" s="245" t="s">
        <v>46</v>
      </c>
      <c r="G206" s="224"/>
      <c r="H206" s="350" t="s">
        <v>705</v>
      </c>
      <c r="I206" s="350"/>
      <c r="J206" s="350"/>
      <c r="K206" s="270"/>
    </row>
    <row r="207" spans="2:11" s="1" customFormat="1" ht="15" customHeight="1">
      <c r="B207" s="247"/>
      <c r="C207" s="224"/>
      <c r="D207" s="224"/>
      <c r="E207" s="224"/>
      <c r="F207" s="245"/>
      <c r="G207" s="224"/>
      <c r="H207" s="224"/>
      <c r="I207" s="224"/>
      <c r="J207" s="224"/>
      <c r="K207" s="270"/>
    </row>
    <row r="208" spans="2:11" s="1" customFormat="1" ht="15" customHeight="1">
      <c r="B208" s="247"/>
      <c r="C208" s="224" t="s">
        <v>646</v>
      </c>
      <c r="D208" s="224"/>
      <c r="E208" s="224"/>
      <c r="F208" s="245" t="s">
        <v>79</v>
      </c>
      <c r="G208" s="224"/>
      <c r="H208" s="350" t="s">
        <v>706</v>
      </c>
      <c r="I208" s="350"/>
      <c r="J208" s="350"/>
      <c r="K208" s="270"/>
    </row>
    <row r="209" spans="2:11" s="1" customFormat="1" ht="15" customHeight="1">
      <c r="B209" s="247"/>
      <c r="C209" s="224"/>
      <c r="D209" s="224"/>
      <c r="E209" s="224"/>
      <c r="F209" s="245" t="s">
        <v>545</v>
      </c>
      <c r="G209" s="224"/>
      <c r="H209" s="350" t="s">
        <v>546</v>
      </c>
      <c r="I209" s="350"/>
      <c r="J209" s="350"/>
      <c r="K209" s="270"/>
    </row>
    <row r="210" spans="2:11" s="1" customFormat="1" ht="15" customHeight="1">
      <c r="B210" s="247"/>
      <c r="C210" s="224"/>
      <c r="D210" s="224"/>
      <c r="E210" s="224"/>
      <c r="F210" s="245" t="s">
        <v>543</v>
      </c>
      <c r="G210" s="224"/>
      <c r="H210" s="350" t="s">
        <v>707</v>
      </c>
      <c r="I210" s="350"/>
      <c r="J210" s="350"/>
      <c r="K210" s="270"/>
    </row>
    <row r="211" spans="2:11" s="1" customFormat="1" ht="15" customHeight="1">
      <c r="B211" s="288"/>
      <c r="C211" s="224"/>
      <c r="D211" s="224"/>
      <c r="E211" s="224"/>
      <c r="F211" s="245" t="s">
        <v>100</v>
      </c>
      <c r="G211" s="283"/>
      <c r="H211" s="351" t="s">
        <v>547</v>
      </c>
      <c r="I211" s="351"/>
      <c r="J211" s="351"/>
      <c r="K211" s="289"/>
    </row>
    <row r="212" spans="2:11" s="1" customFormat="1" ht="15" customHeight="1">
      <c r="B212" s="288"/>
      <c r="C212" s="224"/>
      <c r="D212" s="224"/>
      <c r="E212" s="224"/>
      <c r="F212" s="245" t="s">
        <v>149</v>
      </c>
      <c r="G212" s="283"/>
      <c r="H212" s="351" t="s">
        <v>708</v>
      </c>
      <c r="I212" s="351"/>
      <c r="J212" s="351"/>
      <c r="K212" s="289"/>
    </row>
    <row r="213" spans="2:11" s="1" customFormat="1" ht="15" customHeight="1">
      <c r="B213" s="288"/>
      <c r="C213" s="224"/>
      <c r="D213" s="224"/>
      <c r="E213" s="224"/>
      <c r="F213" s="245"/>
      <c r="G213" s="283"/>
      <c r="H213" s="274"/>
      <c r="I213" s="274"/>
      <c r="J213" s="274"/>
      <c r="K213" s="289"/>
    </row>
    <row r="214" spans="2:11" s="1" customFormat="1" ht="15" customHeight="1">
      <c r="B214" s="288"/>
      <c r="C214" s="224" t="s">
        <v>670</v>
      </c>
      <c r="D214" s="224"/>
      <c r="E214" s="224"/>
      <c r="F214" s="245">
        <v>1</v>
      </c>
      <c r="G214" s="283"/>
      <c r="H214" s="351" t="s">
        <v>709</v>
      </c>
      <c r="I214" s="351"/>
      <c r="J214" s="351"/>
      <c r="K214" s="289"/>
    </row>
    <row r="215" spans="2:11" s="1" customFormat="1" ht="15" customHeight="1">
      <c r="B215" s="288"/>
      <c r="C215" s="224"/>
      <c r="D215" s="224"/>
      <c r="E215" s="224"/>
      <c r="F215" s="245">
        <v>2</v>
      </c>
      <c r="G215" s="283"/>
      <c r="H215" s="351" t="s">
        <v>710</v>
      </c>
      <c r="I215" s="351"/>
      <c r="J215" s="351"/>
      <c r="K215" s="289"/>
    </row>
    <row r="216" spans="2:11" s="1" customFormat="1" ht="15" customHeight="1">
      <c r="B216" s="288"/>
      <c r="C216" s="224"/>
      <c r="D216" s="224"/>
      <c r="E216" s="224"/>
      <c r="F216" s="245">
        <v>3</v>
      </c>
      <c r="G216" s="283"/>
      <c r="H216" s="351" t="s">
        <v>711</v>
      </c>
      <c r="I216" s="351"/>
      <c r="J216" s="351"/>
      <c r="K216" s="289"/>
    </row>
    <row r="217" spans="2:11" s="1" customFormat="1" ht="15" customHeight="1">
      <c r="B217" s="288"/>
      <c r="C217" s="224"/>
      <c r="D217" s="224"/>
      <c r="E217" s="224"/>
      <c r="F217" s="245">
        <v>4</v>
      </c>
      <c r="G217" s="283"/>
      <c r="H217" s="351" t="s">
        <v>712</v>
      </c>
      <c r="I217" s="351"/>
      <c r="J217" s="351"/>
      <c r="K217" s="289"/>
    </row>
    <row r="218" spans="2:11" s="1" customFormat="1" ht="12.75" customHeight="1">
      <c r="B218" s="290"/>
      <c r="C218" s="291"/>
      <c r="D218" s="291"/>
      <c r="E218" s="291"/>
      <c r="F218" s="291"/>
      <c r="G218" s="291"/>
      <c r="H218" s="291"/>
      <c r="I218" s="291"/>
      <c r="J218" s="291"/>
      <c r="K218" s="29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PS 01 - Uhersko - Moravany</vt:lpstr>
      <vt:lpstr>PS 02 - Moravany - Kostěnice</vt:lpstr>
      <vt:lpstr>PS 03 - Kostěnice - Pardu...</vt:lpstr>
      <vt:lpstr>PS 04 - Pardubice - Přelouč</vt:lpstr>
      <vt:lpstr>PS 05 - PZS Slovany</vt:lpstr>
      <vt:lpstr>01 - Zemní práce</vt:lpstr>
      <vt:lpstr>VON - VON</vt:lpstr>
      <vt:lpstr>Pokyny pro vyplnění</vt:lpstr>
      <vt:lpstr>'01 - Zemní práce'!Názvy_tisku</vt:lpstr>
      <vt:lpstr>'PS 01 - Uhersko - Moravany'!Názvy_tisku</vt:lpstr>
      <vt:lpstr>'PS 02 - Moravany - Kostěnice'!Názvy_tisku</vt:lpstr>
      <vt:lpstr>'PS 03 - Kostěnice - Pardu...'!Názvy_tisku</vt:lpstr>
      <vt:lpstr>'PS 04 - Pardubice - Přelouč'!Názvy_tisku</vt:lpstr>
      <vt:lpstr>'PS 05 - PZS Slovany'!Názvy_tisku</vt:lpstr>
      <vt:lpstr>'Rekapitulace stavby'!Názvy_tisku</vt:lpstr>
      <vt:lpstr>'VON - VON'!Názvy_tisku</vt:lpstr>
      <vt:lpstr>'01 - Zemní práce'!Oblast_tisku</vt:lpstr>
      <vt:lpstr>'Pokyny pro vyplnění'!Oblast_tisku</vt:lpstr>
      <vt:lpstr>'PS 01 - Uhersko - Moravany'!Oblast_tisku</vt:lpstr>
      <vt:lpstr>'PS 02 - Moravany - Kostěnice'!Oblast_tisku</vt:lpstr>
      <vt:lpstr>'PS 03 - Kostěnice - Pardu...'!Oblast_tisku</vt:lpstr>
      <vt:lpstr>'PS 04 - Pardubice - Přelouč'!Oblast_tisku</vt:lpstr>
      <vt:lpstr>'PS 05 - PZS Slovany'!Oblast_tisku</vt:lpstr>
      <vt:lpstr>'Rekapitulace stavby'!Oblast_tisku</vt:lpstr>
      <vt:lpstr>'VON - VON'!Oblast_tisku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Slezák Jiří</cp:lastModifiedBy>
  <dcterms:created xsi:type="dcterms:W3CDTF">2022-08-01T08:43:24Z</dcterms:created>
  <dcterms:modified xsi:type="dcterms:W3CDTF">2022-08-01T08:45:40Z</dcterms:modified>
</cp:coreProperties>
</file>